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5" windowWidth="18975" windowHeight="11955" activeTab="0"/>
  </bookViews>
  <sheets>
    <sheet name="Assunzioni Base" sheetId="1" r:id="rId1"/>
    <sheet name="Conto Economico" sheetId="2" r:id="rId2"/>
    <sheet name="Stato Patrimoniale" sheetId="3" r:id="rId3"/>
    <sheet name="Cash Flow" sheetId="4" r:id="rId4"/>
    <sheet name="Indici" sheetId="5" r:id="rId5"/>
  </sheets>
  <definedNames>
    <definedName name="_xlnm.Print_Area" localSheetId="3">'Cash Flow'!$A$1:$G$22</definedName>
    <definedName name="_xlnm.Print_Area" localSheetId="1">'Conto Economico'!$A$1:$G$34</definedName>
    <definedName name="_xlnm.Print_Area" localSheetId="4">'Indici'!$A$1:$G$19</definedName>
    <definedName name="_xlnm.Print_Area" localSheetId="2">'Stato Patrimoniale'!$A$1:$G$41</definedName>
  </definedNames>
  <calcPr fullCalcOnLoad="1"/>
</workbook>
</file>

<file path=xl/sharedStrings.xml><?xml version="1.0" encoding="utf-8"?>
<sst xmlns="http://schemas.openxmlformats.org/spreadsheetml/2006/main" count="165" uniqueCount="126">
  <si>
    <t>CONTO ECONOMICO</t>
  </si>
  <si>
    <t>RICAVI</t>
  </si>
  <si>
    <t>COSTI</t>
  </si>
  <si>
    <t>Proventi finanziari</t>
  </si>
  <si>
    <t>Oneri finanziari</t>
  </si>
  <si>
    <t>Utile prima delle imposte</t>
  </si>
  <si>
    <t>Imposte</t>
  </si>
  <si>
    <t>STATO PATRIMONIALE</t>
  </si>
  <si>
    <t>ATTIVO</t>
  </si>
  <si>
    <t>Cassa e banche</t>
  </si>
  <si>
    <t>Tot. attivo a breve</t>
  </si>
  <si>
    <t>PASSIVO E NETTO</t>
  </si>
  <si>
    <t>Tot. passivo a breve</t>
  </si>
  <si>
    <t>Capitale sociale</t>
  </si>
  <si>
    <t>Utile d'esercizio</t>
  </si>
  <si>
    <t>Entrate di cassa</t>
  </si>
  <si>
    <t>Uscite di cassa</t>
  </si>
  <si>
    <t>Investimenti</t>
  </si>
  <si>
    <t>Cash flow netto</t>
  </si>
  <si>
    <t>FLUSSI DI CASSA</t>
  </si>
  <si>
    <t>Tot. Cash flow out</t>
  </si>
  <si>
    <t>Tot. Cash flow in</t>
  </si>
  <si>
    <t>(riga di controllo)</t>
  </si>
  <si>
    <t>Spese immediate</t>
  </si>
  <si>
    <t>Utili (perdite) portati a nuovo</t>
  </si>
  <si>
    <t>Incassi da clienti</t>
  </si>
  <si>
    <t>TOTALE RICAVI</t>
  </si>
  <si>
    <t>Acquisti di materie prime, consumo e merci</t>
  </si>
  <si>
    <t>Costi per Servizi</t>
  </si>
  <si>
    <t>Spese promozione</t>
  </si>
  <si>
    <t>Spese ricerca</t>
  </si>
  <si>
    <t>TOTALE COSTI</t>
  </si>
  <si>
    <t>Margine Operativo Netto</t>
  </si>
  <si>
    <t xml:space="preserve">Utile (perdita) </t>
  </si>
  <si>
    <t>TOTALE ATTIVO</t>
  </si>
  <si>
    <t>TOTALE PASSIVO E NETTO</t>
  </si>
  <si>
    <t>Tot. attivo a lungo</t>
  </si>
  <si>
    <t>Totale passivo a medio lungo</t>
  </si>
  <si>
    <t>TOTALE PASSIVO</t>
  </si>
  <si>
    <t>TOTALE PATRIMONIO NETTO</t>
  </si>
  <si>
    <t>Cassa iniziale</t>
  </si>
  <si>
    <t>Anno 1</t>
  </si>
  <si>
    <t>Anno 2</t>
  </si>
  <si>
    <t>Anno 3</t>
  </si>
  <si>
    <t>Anno 4</t>
  </si>
  <si>
    <t>Anno 5</t>
  </si>
  <si>
    <t>Anno 0</t>
  </si>
  <si>
    <t>Fondo T.F.R.</t>
  </si>
  <si>
    <t>Debiti v/erario per imposte</t>
  </si>
  <si>
    <t>INDICI</t>
  </si>
  <si>
    <t>Immobilizzazioni Materiali</t>
  </si>
  <si>
    <t>(Fondo ammortamento Imm. Mat)</t>
  </si>
  <si>
    <t>Immoblizzazioni Imm.Mat.nette</t>
  </si>
  <si>
    <t>Immobilizzazioni Immateriali</t>
  </si>
  <si>
    <t>Immoblizzazioni Imm. nette</t>
  </si>
  <si>
    <t xml:space="preserve">Indice di redditività del capitale proprio </t>
  </si>
  <si>
    <t>Margine Operativo Lordo               (Ro)</t>
  </si>
  <si>
    <t xml:space="preserve">Indice di indebitamento </t>
  </si>
  <si>
    <t xml:space="preserve">Indice di redditività delle vendite </t>
  </si>
  <si>
    <t xml:space="preserve">                (V/Ci)</t>
  </si>
  <si>
    <t>Quoz. autocopertura immobilizzazioni:</t>
  </si>
  <si>
    <t>Incidenza gestione caratteristica</t>
  </si>
  <si>
    <t xml:space="preserve">                (Rn/Ro)</t>
  </si>
  <si>
    <t xml:space="preserve">                 (Cp/I)</t>
  </si>
  <si>
    <t>(Fondo ammortamento Imm. Immat.)</t>
  </si>
  <si>
    <t>Descrizione</t>
  </si>
  <si>
    <t>Costo voce [€]</t>
  </si>
  <si>
    <t xml:space="preserve">Impiegato 1 </t>
  </si>
  <si>
    <t>Impiegato 2</t>
  </si>
  <si>
    <t>Impiegato 3</t>
  </si>
  <si>
    <t>Amministratore</t>
  </si>
  <si>
    <t xml:space="preserve">TOT. Personale </t>
  </si>
  <si>
    <t>PARAMETRI DI INPUT   :</t>
  </si>
  <si>
    <t>I ANNO</t>
  </si>
  <si>
    <t>II ANNO</t>
  </si>
  <si>
    <t>III ANNO</t>
  </si>
  <si>
    <t>IV ANNO</t>
  </si>
  <si>
    <t>V ANNO</t>
  </si>
  <si>
    <t xml:space="preserve">% accantonamento annuo svalutazione crediti </t>
  </si>
  <si>
    <t>Aliquota % di Imposte</t>
  </si>
  <si>
    <t>CALCOLO DELLE IMPOSTE DA PAGARE</t>
  </si>
  <si>
    <t>Reddito imponibile</t>
  </si>
  <si>
    <t>Altro</t>
  </si>
  <si>
    <r>
      <t xml:space="preserve">ROE        </t>
    </r>
    <r>
      <rPr>
        <sz val="9"/>
        <rFont val="Arial"/>
        <family val="2"/>
      </rPr>
      <t>(Rn/Cp)</t>
    </r>
  </si>
  <si>
    <r>
      <t xml:space="preserve">ROI          </t>
    </r>
    <r>
      <rPr>
        <sz val="9"/>
        <rFont val="Arial"/>
        <family val="2"/>
      </rPr>
      <t>(Ro/Ci)</t>
    </r>
  </si>
  <si>
    <r>
      <t xml:space="preserve">ROS         </t>
    </r>
    <r>
      <rPr>
        <sz val="9"/>
        <rFont val="Arial"/>
        <family val="2"/>
      </rPr>
      <t>(Ro/V)</t>
    </r>
  </si>
  <si>
    <r>
      <t xml:space="preserve">leverage  </t>
    </r>
    <r>
      <rPr>
        <sz val="9"/>
        <rFont val="Arial"/>
        <family val="2"/>
      </rPr>
      <t>(Ci/Cp)</t>
    </r>
  </si>
  <si>
    <t>TFR</t>
  </si>
  <si>
    <t xml:space="preserve">Imposte </t>
  </si>
  <si>
    <t>Accantonamento svalutazione crediti</t>
  </si>
  <si>
    <t>(-) Fondo svalutazione crediti</t>
  </si>
  <si>
    <t>ANALISI DEL PUNTO DI PAREGGIO</t>
  </si>
  <si>
    <t>COSTI VARIABILI</t>
  </si>
  <si>
    <t>ACC. SVAL CREDITI</t>
  </si>
  <si>
    <t>MARGINE DI CONTRIBUZIONE</t>
  </si>
  <si>
    <t>MARGINE DI CONTRIBUZIONE %</t>
  </si>
  <si>
    <t>TOTALE COSTI FISSI</t>
  </si>
  <si>
    <t>FATTURATO DI PAREGGIO OPERATIVO</t>
  </si>
  <si>
    <t>MARGINE DI SICUREZZA %</t>
  </si>
  <si>
    <t>Ammortamenti immobilizzazioni immateriali</t>
  </si>
  <si>
    <t>Ammortamenti immobilizzazioni materiali</t>
  </si>
  <si>
    <t xml:space="preserve">ASSUNZIONI BASE </t>
  </si>
  <si>
    <t>Crediti Commerciali (aggiustabili fino a 360 giorni)................................................................................................................................................................................................................</t>
  </si>
  <si>
    <t>(in giorni)................................................................................................................................................................................................................</t>
  </si>
  <si>
    <t>0 ANNO</t>
  </si>
  <si>
    <t xml:space="preserve">Rotazione del capitale investito </t>
  </si>
  <si>
    <t xml:space="preserve">Indice di redditività del capitale investito </t>
  </si>
  <si>
    <t xml:space="preserve">Ricavi </t>
  </si>
  <si>
    <t>Ore lavoro annuali</t>
  </si>
  <si>
    <t>Debito a MT</t>
  </si>
  <si>
    <t>Impiegato 4</t>
  </si>
  <si>
    <t>Impiegato 5</t>
  </si>
  <si>
    <t>Impiegato 6</t>
  </si>
  <si>
    <t>Cassa Finale</t>
  </si>
  <si>
    <t>Riporto perdite fiscali</t>
  </si>
  <si>
    <t>Reddito imponibile prodotto nell'esercizio</t>
  </si>
  <si>
    <t>Debiti Commerciali (materie prime e servizi).........................................................................................................................................................................................................</t>
  </si>
  <si>
    <t>Costo personale a contratto</t>
  </si>
  <si>
    <t>Segreteria</t>
  </si>
  <si>
    <t>Personale a contratto o consulenti (no TFR)</t>
  </si>
  <si>
    <t>Personale assunto</t>
  </si>
  <si>
    <t>Costo personale assunto</t>
  </si>
  <si>
    <t>Compenso orario  [€]</t>
  </si>
  <si>
    <t>Finanziamenti a medio-lungo</t>
  </si>
  <si>
    <t>Tasso di interesse passivo finanziamenti a MT</t>
  </si>
  <si>
    <t>Pagam. a fornitori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</si>
</sst>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;[Red]\-#,##0.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;[Red]\-#,##0.000"/>
    <numFmt numFmtId="178" formatCode="#,##0.000"/>
    <numFmt numFmtId="179" formatCode="#,##0.000;\-#,##0.000"/>
    <numFmt numFmtId="180" formatCode="#,##0.0;\-#,##0.0"/>
    <numFmt numFmtId="181" formatCode="0.0%"/>
    <numFmt numFmtId="182" formatCode="0.0000000"/>
    <numFmt numFmtId="183" formatCode="[$€]\ #,##0;[Red]\-[$€]\ #,##0"/>
    <numFmt numFmtId="184" formatCode="#,##0\ &quot;giorni&quot;"/>
    <numFmt numFmtId="185" formatCode="#,##0.00_ ;[Red]\-#,##0.00\ 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2"/>
      <name val="Helv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name val="Arial"/>
      <family val="2"/>
    </font>
    <font>
      <i/>
      <sz val="10"/>
      <name val="Helv"/>
      <family val="0"/>
    </font>
    <font>
      <sz val="10"/>
      <name val="Helv"/>
      <family val="0"/>
    </font>
    <font>
      <sz val="10"/>
      <name val="Times New Roman"/>
      <family val="0"/>
    </font>
    <font>
      <sz val="9"/>
      <name val="Helv"/>
      <family val="0"/>
    </font>
    <font>
      <sz val="9"/>
      <name val="Geneva"/>
      <family val="0"/>
    </font>
    <font>
      <i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8" fillId="16" borderId="3" applyNumberFormat="0" applyAlignment="0" applyProtection="0"/>
    <xf numFmtId="183" fontId="0" fillId="0" borderId="0" applyFont="0" applyFill="0" applyBorder="0" applyAlignment="0" applyProtection="0"/>
    <xf numFmtId="0" fontId="29" fillId="3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0" borderId="0">
      <alignment/>
      <protection/>
    </xf>
    <xf numFmtId="3" fontId="12" fillId="1" borderId="4" applyFill="0" applyBorder="0" applyAlignment="0">
      <protection/>
    </xf>
    <xf numFmtId="0" fontId="0" fillId="19" borderId="5" applyNumberFormat="0" applyFont="0" applyAlignment="0" applyProtection="0"/>
    <xf numFmtId="0" fontId="31" fillId="11" borderId="6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40" fillId="20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9" fontId="9" fillId="2" borderId="0" xfId="54" applyFont="1" applyFill="1" applyBorder="1" applyAlignment="1">
      <alignment/>
    </xf>
    <xf numFmtId="40" fontId="10" fillId="2" borderId="0" xfId="46" applyFont="1" applyFill="1" applyBorder="1" applyAlignment="1">
      <alignment/>
    </xf>
    <xf numFmtId="0" fontId="9" fillId="2" borderId="0" xfId="0" applyFont="1" applyFill="1" applyBorder="1" applyAlignment="1">
      <alignment/>
    </xf>
    <xf numFmtId="40" fontId="9" fillId="2" borderId="0" xfId="46" applyFont="1" applyFill="1" applyBorder="1" applyAlignment="1">
      <alignment/>
    </xf>
    <xf numFmtId="0" fontId="9" fillId="2" borderId="11" xfId="0" applyFont="1" applyFill="1" applyBorder="1" applyAlignment="1">
      <alignment/>
    </xf>
    <xf numFmtId="9" fontId="11" fillId="2" borderId="0" xfId="54" applyFont="1" applyFill="1" applyBorder="1" applyAlignment="1">
      <alignment/>
    </xf>
    <xf numFmtId="176" fontId="9" fillId="2" borderId="0" xfId="0" applyNumberFormat="1" applyFont="1" applyFill="1" applyBorder="1" applyAlignment="1">
      <alignment/>
    </xf>
    <xf numFmtId="8" fontId="9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9" fontId="9" fillId="2" borderId="0" xfId="54" applyFont="1" applyFill="1" applyAlignment="1">
      <alignment/>
    </xf>
    <xf numFmtId="0" fontId="7" fillId="2" borderId="0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3" fontId="7" fillId="2" borderId="12" xfId="51" applyNumberFormat="1" applyFont="1" applyFill="1" applyBorder="1" applyAlignment="1" applyProtection="1">
      <alignment/>
      <protection/>
    </xf>
    <xf numFmtId="2" fontId="9" fillId="2" borderId="0" xfId="0" applyNumberFormat="1" applyFont="1" applyFill="1" applyAlignment="1">
      <alignment/>
    </xf>
    <xf numFmtId="3" fontId="7" fillId="0" borderId="12" xfId="51" applyNumberFormat="1" applyFont="1" applyFill="1" applyBorder="1" applyAlignment="1">
      <alignment horizontal="center"/>
      <protection/>
    </xf>
    <xf numFmtId="3" fontId="9" fillId="2" borderId="0" xfId="0" applyNumberFormat="1" applyFont="1" applyFill="1" applyAlignment="1">
      <alignment horizontal="center" wrapText="1"/>
    </xf>
    <xf numFmtId="3" fontId="9" fillId="2" borderId="0" xfId="51" applyFont="1" applyFill="1" applyBorder="1" applyAlignment="1">
      <alignment/>
      <protection/>
    </xf>
    <xf numFmtId="3" fontId="7" fillId="2" borderId="15" xfId="51" applyNumberFormat="1" applyFont="1" applyFill="1" applyBorder="1" applyAlignment="1">
      <alignment horizontal="center"/>
      <protection/>
    </xf>
    <xf numFmtId="3" fontId="11" fillId="2" borderId="0" xfId="51" applyFont="1" applyFill="1" applyBorder="1" applyAlignment="1">
      <alignment horizontal="centerContinuous"/>
      <protection/>
    </xf>
    <xf numFmtId="3" fontId="9" fillId="2" borderId="0" xfId="51" applyFont="1" applyFill="1" applyBorder="1" applyAlignment="1">
      <alignment horizontal="centerContinuous"/>
      <protection/>
    </xf>
    <xf numFmtId="3" fontId="9" fillId="2" borderId="16" xfId="51" applyFont="1" applyFill="1" applyBorder="1" applyAlignment="1">
      <alignment/>
      <protection/>
    </xf>
    <xf numFmtId="3" fontId="7" fillId="2" borderId="0" xfId="51" applyNumberFormat="1" applyFont="1" applyFill="1" applyBorder="1" applyAlignment="1">
      <alignment horizontal="center"/>
      <protection/>
    </xf>
    <xf numFmtId="3" fontId="7" fillId="2" borderId="0" xfId="51" applyNumberFormat="1" applyFont="1" applyFill="1" applyBorder="1" applyAlignment="1" applyProtection="1">
      <alignment/>
      <protection/>
    </xf>
    <xf numFmtId="3" fontId="7" fillId="2" borderId="0" xfId="51" applyNumberFormat="1" applyFont="1" applyFill="1" applyBorder="1" applyAlignment="1" applyProtection="1">
      <alignment/>
      <protection/>
    </xf>
    <xf numFmtId="3" fontId="13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14" fillId="2" borderId="0" xfId="46" applyNumberFormat="1" applyFont="1" applyFill="1" applyAlignment="1">
      <alignment/>
    </xf>
    <xf numFmtId="39" fontId="14" fillId="2" borderId="0" xfId="46" applyNumberFormat="1" applyFont="1" applyFill="1" applyAlignment="1">
      <alignment/>
    </xf>
    <xf numFmtId="0" fontId="7" fillId="2" borderId="0" xfId="0" applyFont="1" applyFill="1" applyAlignment="1">
      <alignment/>
    </xf>
    <xf numFmtId="170" fontId="7" fillId="2" borderId="0" xfId="0" applyNumberFormat="1" applyFont="1" applyFill="1" applyAlignment="1">
      <alignment horizontal="center"/>
    </xf>
    <xf numFmtId="170" fontId="9" fillId="2" borderId="0" xfId="0" applyNumberFormat="1" applyFont="1" applyFill="1" applyAlignment="1">
      <alignment/>
    </xf>
    <xf numFmtId="170" fontId="11" fillId="2" borderId="0" xfId="0" applyNumberFormat="1" applyFont="1" applyFill="1" applyAlignment="1">
      <alignment/>
    </xf>
    <xf numFmtId="37" fontId="7" fillId="2" borderId="0" xfId="46" applyNumberFormat="1" applyFont="1" applyFill="1" applyAlignment="1">
      <alignment/>
    </xf>
    <xf numFmtId="171" fontId="9" fillId="2" borderId="0" xfId="46" applyNumberFormat="1" applyFont="1" applyFill="1" applyAlignment="1">
      <alignment/>
    </xf>
    <xf numFmtId="38" fontId="9" fillId="2" borderId="0" xfId="46" applyNumberFormat="1" applyFont="1" applyFill="1" applyAlignment="1">
      <alignment/>
    </xf>
    <xf numFmtId="37" fontId="9" fillId="2" borderId="0" xfId="46" applyNumberFormat="1" applyFont="1" applyFill="1" applyAlignment="1">
      <alignment/>
    </xf>
    <xf numFmtId="171" fontId="9" fillId="2" borderId="0" xfId="0" applyNumberFormat="1" applyFont="1" applyFill="1" applyAlignment="1">
      <alignment/>
    </xf>
    <xf numFmtId="171" fontId="7" fillId="2" borderId="0" xfId="46" applyNumberFormat="1" applyFont="1" applyFill="1" applyAlignment="1">
      <alignment/>
    </xf>
    <xf numFmtId="3" fontId="9" fillId="2" borderId="0" xfId="0" applyNumberFormat="1" applyFont="1" applyFill="1" applyAlignment="1" quotePrefix="1">
      <alignment/>
    </xf>
    <xf numFmtId="0" fontId="9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10" fontId="9" fillId="2" borderId="18" xfId="54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2" fontId="9" fillId="2" borderId="18" xfId="0" applyNumberFormat="1" applyFont="1" applyFill="1" applyBorder="1" applyAlignment="1">
      <alignment/>
    </xf>
    <xf numFmtId="37" fontId="14" fillId="2" borderId="0" xfId="46" applyNumberFormat="1" applyFont="1" applyFill="1" applyBorder="1" applyAlignment="1">
      <alignment/>
    </xf>
    <xf numFmtId="37" fontId="7" fillId="2" borderId="13" xfId="46" applyNumberFormat="1" applyFont="1" applyFill="1" applyBorder="1" applyAlignment="1">
      <alignment horizontal="center"/>
    </xf>
    <xf numFmtId="37" fontId="7" fillId="2" borderId="13" xfId="46" applyNumberFormat="1" applyFont="1" applyFill="1" applyBorder="1" applyAlignment="1">
      <alignment/>
    </xf>
    <xf numFmtId="37" fontId="9" fillId="2" borderId="13" xfId="46" applyNumberFormat="1" applyFont="1" applyFill="1" applyBorder="1" applyAlignment="1">
      <alignment/>
    </xf>
    <xf numFmtId="37" fontId="13" fillId="2" borderId="13" xfId="46" applyNumberFormat="1" applyFont="1" applyFill="1" applyBorder="1" applyAlignment="1">
      <alignment/>
    </xf>
    <xf numFmtId="37" fontId="9" fillId="2" borderId="14" xfId="46" applyNumberFormat="1" applyFont="1" applyFill="1" applyBorder="1" applyAlignment="1">
      <alignment/>
    </xf>
    <xf numFmtId="21" fontId="7" fillId="2" borderId="13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13" fillId="2" borderId="1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7" fillId="2" borderId="13" xfId="46" applyNumberFormat="1" applyFont="1" applyFill="1" applyBorder="1" applyAlignment="1">
      <alignment/>
    </xf>
    <xf numFmtId="170" fontId="9" fillId="2" borderId="13" xfId="0" applyNumberFormat="1" applyFont="1" applyFill="1" applyBorder="1" applyAlignment="1">
      <alignment/>
    </xf>
    <xf numFmtId="170" fontId="7" fillId="2" borderId="19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/>
    </xf>
    <xf numFmtId="3" fontId="17" fillId="2" borderId="19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13" fillId="2" borderId="19" xfId="0" applyNumberFormat="1" applyFont="1" applyFill="1" applyBorder="1" applyAlignment="1">
      <alignment/>
    </xf>
    <xf numFmtId="170" fontId="11" fillId="2" borderId="20" xfId="0" applyNumberFormat="1" applyFont="1" applyFill="1" applyBorder="1" applyAlignment="1">
      <alignment/>
    </xf>
    <xf numFmtId="37" fontId="9" fillId="2" borderId="0" xfId="46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7" fontId="14" fillId="2" borderId="13" xfId="46" applyNumberFormat="1" applyFont="1" applyFill="1" applyBorder="1" applyAlignment="1">
      <alignment horizontal="center"/>
    </xf>
    <xf numFmtId="37" fontId="15" fillId="2" borderId="13" xfId="46" applyNumberFormat="1" applyFont="1" applyFill="1" applyBorder="1" applyAlignment="1">
      <alignment/>
    </xf>
    <xf numFmtId="37" fontId="14" fillId="2" borderId="13" xfId="46" applyNumberFormat="1" applyFont="1" applyFill="1" applyBorder="1" applyAlignment="1">
      <alignment/>
    </xf>
    <xf numFmtId="37" fontId="16" fillId="2" borderId="13" xfId="46" applyNumberFormat="1" applyFont="1" applyFill="1" applyBorder="1" applyAlignment="1">
      <alignment/>
    </xf>
    <xf numFmtId="37" fontId="16" fillId="2" borderId="14" xfId="46" applyNumberFormat="1" applyFont="1" applyFill="1" applyBorder="1" applyAlignment="1">
      <alignment/>
    </xf>
    <xf numFmtId="37" fontId="15" fillId="2" borderId="13" xfId="46" applyNumberFormat="1" applyFont="1" applyFill="1" applyBorder="1" applyAlignment="1">
      <alignment horizontal="center"/>
    </xf>
    <xf numFmtId="37" fontId="7" fillId="2" borderId="19" xfId="0" applyNumberFormat="1" applyFont="1" applyFill="1" applyBorder="1" applyAlignment="1">
      <alignment horizontal="center"/>
    </xf>
    <xf numFmtId="37" fontId="15" fillId="2" borderId="0" xfId="46" applyNumberFormat="1" applyFont="1" applyFill="1" applyBorder="1" applyAlignment="1">
      <alignment/>
    </xf>
    <xf numFmtId="37" fontId="15" fillId="2" borderId="0" xfId="46" applyNumberFormat="1" applyFont="1" applyFill="1" applyBorder="1" applyAlignment="1">
      <alignment horizontal="center"/>
    </xf>
    <xf numFmtId="37" fontId="7" fillId="2" borderId="19" xfId="0" applyNumberFormat="1" applyFont="1" applyFill="1" applyBorder="1" applyAlignment="1">
      <alignment horizontal="left"/>
    </xf>
    <xf numFmtId="37" fontId="9" fillId="2" borderId="19" xfId="0" applyNumberFormat="1" applyFont="1" applyFill="1" applyBorder="1" applyAlignment="1">
      <alignment/>
    </xf>
    <xf numFmtId="37" fontId="7" fillId="2" borderId="19" xfId="0" applyNumberFormat="1" applyFont="1" applyFill="1" applyBorder="1" applyAlignment="1">
      <alignment/>
    </xf>
    <xf numFmtId="37" fontId="13" fillId="2" borderId="19" xfId="0" applyNumberFormat="1" applyFont="1" applyFill="1" applyBorder="1" applyAlignment="1">
      <alignment/>
    </xf>
    <xf numFmtId="37" fontId="16" fillId="2" borderId="0" xfId="46" applyNumberFormat="1" applyFont="1" applyFill="1" applyBorder="1" applyAlignment="1">
      <alignment/>
    </xf>
    <xf numFmtId="37" fontId="13" fillId="2" borderId="20" xfId="0" applyNumberFormat="1" applyFont="1" applyFill="1" applyBorder="1" applyAlignment="1">
      <alignment/>
    </xf>
    <xf numFmtId="37" fontId="16" fillId="2" borderId="21" xfId="46" applyNumberFormat="1" applyFont="1" applyFill="1" applyBorder="1" applyAlignment="1">
      <alignment/>
    </xf>
    <xf numFmtId="10" fontId="9" fillId="2" borderId="15" xfId="54" applyNumberFormat="1" applyFont="1" applyFill="1" applyBorder="1" applyAlignment="1">
      <alignment/>
    </xf>
    <xf numFmtId="2" fontId="9" fillId="2" borderId="15" xfId="0" applyNumberFormat="1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9" fontId="11" fillId="2" borderId="20" xfId="54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0" fontId="9" fillId="2" borderId="12" xfId="46" applyFont="1" applyFill="1" applyBorder="1" applyAlignment="1">
      <alignment/>
    </xf>
    <xf numFmtId="40" fontId="9" fillId="2" borderId="13" xfId="46" applyFont="1" applyFill="1" applyBorder="1" applyAlignment="1">
      <alignment/>
    </xf>
    <xf numFmtId="3" fontId="18" fillId="2" borderId="0" xfId="51" applyFont="1" applyFill="1" applyBorder="1" applyAlignment="1">
      <alignment horizontal="centerContinuous"/>
      <protection/>
    </xf>
    <xf numFmtId="3" fontId="19" fillId="2" borderId="0" xfId="51" applyFont="1" applyFill="1" applyBorder="1" applyAlignment="1">
      <alignment horizontal="centerContinuous"/>
      <protection/>
    </xf>
    <xf numFmtId="0" fontId="9" fillId="2" borderId="20" xfId="0" applyFont="1" applyFill="1" applyBorder="1" applyAlignment="1">
      <alignment/>
    </xf>
    <xf numFmtId="3" fontId="19" fillId="2" borderId="0" xfId="51" applyFont="1" applyFill="1" applyBorder="1" applyAlignment="1">
      <alignment/>
      <protection/>
    </xf>
    <xf numFmtId="0" fontId="9" fillId="2" borderId="22" xfId="0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15" fillId="2" borderId="12" xfId="46" applyNumberFormat="1" applyFont="1" applyFill="1" applyBorder="1" applyAlignment="1">
      <alignment/>
    </xf>
    <xf numFmtId="37" fontId="15" fillId="2" borderId="12" xfId="46" applyNumberFormat="1" applyFont="1" applyFill="1" applyBorder="1" applyAlignment="1">
      <alignment horizontal="center"/>
    </xf>
    <xf numFmtId="37" fontId="13" fillId="2" borderId="0" xfId="46" applyNumberFormat="1" applyFont="1" applyFill="1" applyBorder="1" applyAlignment="1">
      <alignment horizontal="center"/>
    </xf>
    <xf numFmtId="3" fontId="7" fillId="0" borderId="15" xfId="51" applyNumberFormat="1" applyFont="1" applyFill="1" applyBorder="1" applyAlignment="1">
      <alignment horizontal="center"/>
      <protection/>
    </xf>
    <xf numFmtId="170" fontId="9" fillId="2" borderId="12" xfId="0" applyNumberFormat="1" applyFont="1" applyFill="1" applyBorder="1" applyAlignment="1">
      <alignment/>
    </xf>
    <xf numFmtId="0" fontId="7" fillId="2" borderId="12" xfId="46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37" fontId="7" fillId="2" borderId="12" xfId="46" applyNumberFormat="1" applyFont="1" applyFill="1" applyBorder="1" applyAlignment="1">
      <alignment horizontal="center"/>
    </xf>
    <xf numFmtId="37" fontId="7" fillId="2" borderId="12" xfId="46" applyNumberFormat="1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9" fillId="2" borderId="26" xfId="0" applyFont="1" applyFill="1" applyBorder="1" applyAlignment="1">
      <alignment horizontal="right"/>
    </xf>
    <xf numFmtId="9" fontId="9" fillId="2" borderId="13" xfId="54" applyFont="1" applyFill="1" applyBorder="1" applyAlignment="1">
      <alignment/>
    </xf>
    <xf numFmtId="9" fontId="9" fillId="2" borderId="14" xfId="54" applyFont="1" applyFill="1" applyBorder="1" applyAlignment="1">
      <alignment/>
    </xf>
    <xf numFmtId="21" fontId="7" fillId="2" borderId="12" xfId="0" applyNumberFormat="1" applyFont="1" applyFill="1" applyBorder="1" applyAlignment="1">
      <alignment/>
    </xf>
    <xf numFmtId="37" fontId="14" fillId="2" borderId="19" xfId="46" applyNumberFormat="1" applyFont="1" applyFill="1" applyBorder="1" applyAlignment="1">
      <alignment/>
    </xf>
    <xf numFmtId="0" fontId="21" fillId="2" borderId="0" xfId="50" applyFont="1" applyFill="1" applyBorder="1" applyAlignment="1" applyProtection="1">
      <alignment/>
      <protection hidden="1"/>
    </xf>
    <xf numFmtId="0" fontId="22" fillId="2" borderId="0" xfId="0" applyFont="1" applyFill="1" applyAlignment="1" applyProtection="1">
      <alignment/>
      <protection hidden="1"/>
    </xf>
    <xf numFmtId="0" fontId="23" fillId="2" borderId="0" xfId="50" applyFont="1" applyFill="1" applyBorder="1" applyAlignment="1" applyProtection="1">
      <alignment/>
      <protection hidden="1"/>
    </xf>
    <xf numFmtId="0" fontId="23" fillId="2" borderId="0" xfId="50" applyFont="1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184" fontId="21" fillId="2" borderId="0" xfId="50" applyNumberFormat="1" applyFont="1" applyFill="1" applyBorder="1" applyAlignment="1" applyProtection="1">
      <alignment horizontal="center"/>
      <protection hidden="1"/>
    </xf>
    <xf numFmtId="3" fontId="7" fillId="2" borderId="14" xfId="51" applyNumberFormat="1" applyFont="1" applyFill="1" applyBorder="1" applyAlignment="1" applyProtection="1">
      <alignment/>
      <protection/>
    </xf>
    <xf numFmtId="3" fontId="11" fillId="2" borderId="20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37" fontId="7" fillId="2" borderId="22" xfId="46" applyNumberFormat="1" applyFont="1" applyFill="1" applyBorder="1" applyAlignment="1">
      <alignment/>
    </xf>
    <xf numFmtId="37" fontId="9" fillId="2" borderId="19" xfId="46" applyNumberFormat="1" applyFont="1" applyFill="1" applyBorder="1" applyAlignment="1">
      <alignment/>
    </xf>
    <xf numFmtId="37" fontId="7" fillId="2" borderId="19" xfId="46" applyNumberFormat="1" applyFont="1" applyFill="1" applyBorder="1" applyAlignment="1">
      <alignment/>
    </xf>
    <xf numFmtId="37" fontId="13" fillId="2" borderId="19" xfId="46" applyNumberFormat="1" applyFont="1" applyFill="1" applyBorder="1" applyAlignment="1">
      <alignment/>
    </xf>
    <xf numFmtId="37" fontId="9" fillId="2" borderId="20" xfId="46" applyNumberFormat="1" applyFont="1" applyFill="1" applyBorder="1" applyAlignment="1">
      <alignment/>
    </xf>
    <xf numFmtId="37" fontId="7" fillId="2" borderId="22" xfId="46" applyNumberFormat="1" applyFont="1" applyFill="1" applyBorder="1" applyAlignment="1">
      <alignment horizontal="center"/>
    </xf>
    <xf numFmtId="37" fontId="7" fillId="2" borderId="19" xfId="46" applyNumberFormat="1" applyFont="1" applyFill="1" applyBorder="1" applyAlignment="1">
      <alignment horizontal="center"/>
    </xf>
    <xf numFmtId="170" fontId="9" fillId="2" borderId="22" xfId="0" applyNumberFormat="1" applyFont="1" applyFill="1" applyBorder="1" applyAlignment="1">
      <alignment/>
    </xf>
    <xf numFmtId="170" fontId="9" fillId="2" borderId="19" xfId="0" applyNumberFormat="1" applyFont="1" applyFill="1" applyBorder="1" applyAlignment="1">
      <alignment/>
    </xf>
    <xf numFmtId="0" fontId="7" fillId="2" borderId="22" xfId="46" applyNumberFormat="1" applyFont="1" applyFill="1" applyBorder="1" applyAlignment="1">
      <alignment/>
    </xf>
    <xf numFmtId="0" fontId="7" fillId="2" borderId="19" xfId="46" applyNumberFormat="1" applyFont="1" applyFill="1" applyBorder="1" applyAlignment="1">
      <alignment/>
    </xf>
    <xf numFmtId="3" fontId="7" fillId="2" borderId="13" xfId="51" applyNumberFormat="1" applyFont="1" applyFill="1" applyBorder="1" applyAlignment="1" applyProtection="1">
      <alignment/>
      <protection/>
    </xf>
    <xf numFmtId="9" fontId="9" fillId="0" borderId="13" xfId="51" applyNumberFormat="1" applyFont="1" applyFill="1" applyBorder="1" applyAlignment="1" applyProtection="1">
      <alignment/>
      <protection locked="0"/>
    </xf>
    <xf numFmtId="181" fontId="9" fillId="0" borderId="14" xfId="51" applyNumberFormat="1" applyFont="1" applyFill="1" applyBorder="1" applyAlignment="1" applyProtection="1">
      <alignment/>
      <protection locked="0"/>
    </xf>
    <xf numFmtId="40" fontId="7" fillId="2" borderId="13" xfId="46" applyFont="1" applyFill="1" applyBorder="1" applyAlignment="1">
      <alignment/>
    </xf>
    <xf numFmtId="40" fontId="7" fillId="2" borderId="15" xfId="46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7" fontId="13" fillId="21" borderId="17" xfId="0" applyNumberFormat="1" applyFont="1" applyFill="1" applyBorder="1" applyAlignment="1">
      <alignment/>
    </xf>
    <xf numFmtId="37" fontId="13" fillId="21" borderId="15" xfId="46" applyNumberFormat="1" applyFont="1" applyFill="1" applyBorder="1" applyAlignment="1">
      <alignment horizontal="center"/>
    </xf>
    <xf numFmtId="37" fontId="13" fillId="21" borderId="18" xfId="46" applyNumberFormat="1" applyFont="1" applyFill="1" applyBorder="1" applyAlignment="1">
      <alignment horizontal="center"/>
    </xf>
    <xf numFmtId="37" fontId="13" fillId="21" borderId="24" xfId="46" applyNumberFormat="1" applyFont="1" applyFill="1" applyBorder="1" applyAlignment="1">
      <alignment horizontal="center"/>
    </xf>
    <xf numFmtId="37" fontId="13" fillId="21" borderId="17" xfId="46" applyNumberFormat="1" applyFont="1" applyFill="1" applyBorder="1" applyAlignment="1">
      <alignment horizontal="center"/>
    </xf>
    <xf numFmtId="3" fontId="9" fillId="21" borderId="13" xfId="0" applyNumberFormat="1" applyFont="1" applyFill="1" applyBorder="1" applyAlignment="1">
      <alignment/>
    </xf>
    <xf numFmtId="3" fontId="9" fillId="21" borderId="19" xfId="0" applyNumberFormat="1" applyFont="1" applyFill="1" applyBorder="1" applyAlignment="1">
      <alignment/>
    </xf>
    <xf numFmtId="0" fontId="9" fillId="21" borderId="13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0" fontId="9" fillId="21" borderId="26" xfId="0" applyFont="1" applyFill="1" applyBorder="1" applyAlignment="1">
      <alignment/>
    </xf>
    <xf numFmtId="0" fontId="9" fillId="21" borderId="26" xfId="0" applyFont="1" applyFill="1" applyBorder="1" applyAlignment="1">
      <alignment horizontal="right"/>
    </xf>
    <xf numFmtId="10" fontId="9" fillId="21" borderId="14" xfId="51" applyNumberFormat="1" applyFont="1" applyFill="1" applyBorder="1" applyAlignment="1" applyProtection="1">
      <alignment/>
      <protection locked="0"/>
    </xf>
    <xf numFmtId="37" fontId="13" fillId="21" borderId="15" xfId="0" applyNumberFormat="1" applyFont="1" applyFill="1" applyBorder="1" applyAlignment="1">
      <alignment/>
    </xf>
    <xf numFmtId="37" fontId="14" fillId="21" borderId="13" xfId="46" applyNumberFormat="1" applyFont="1" applyFill="1" applyBorder="1" applyAlignment="1">
      <alignment horizontal="right"/>
    </xf>
    <xf numFmtId="37" fontId="14" fillId="21" borderId="13" xfId="46" applyNumberFormat="1" applyFont="1" applyFill="1" applyBorder="1" applyAlignment="1">
      <alignment/>
    </xf>
    <xf numFmtId="37" fontId="14" fillId="21" borderId="0" xfId="46" applyNumberFormat="1" applyFont="1" applyFill="1" applyBorder="1" applyAlignment="1">
      <alignment/>
    </xf>
    <xf numFmtId="184" fontId="21" fillId="21" borderId="15" xfId="50" applyNumberFormat="1" applyFont="1" applyFill="1" applyBorder="1" applyAlignment="1" applyProtection="1">
      <alignment horizontal="center"/>
      <protection locked="0"/>
    </xf>
    <xf numFmtId="184" fontId="21" fillId="21" borderId="15" xfId="50" applyNumberFormat="1" applyFont="1" applyFill="1" applyBorder="1" applyAlignment="1" applyProtection="1">
      <alignment horizontal="center"/>
      <protection hidden="1"/>
    </xf>
    <xf numFmtId="181" fontId="9" fillId="21" borderId="12" xfId="51" applyNumberFormat="1" applyFont="1" applyFill="1" applyBorder="1" applyAlignment="1" applyProtection="1">
      <alignment/>
      <protection locked="0"/>
    </xf>
    <xf numFmtId="9" fontId="9" fillId="21" borderId="13" xfId="51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 horizontal="center"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" xfId="46"/>
    <cellStyle name="Comma [0]" xfId="47"/>
    <cellStyle name="Neutro" xfId="48"/>
    <cellStyle name="Non valido" xfId="49"/>
    <cellStyle name="Normal_Assumptions" xfId="50"/>
    <cellStyle name="Normale_P_ECOFIN.XLS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G39" sqref="G39"/>
    </sheetView>
  </sheetViews>
  <sheetFormatPr defaultColWidth="9.125" defaultRowHeight="12.75"/>
  <cols>
    <col min="1" max="1" width="36.875" style="10" customWidth="1"/>
    <col min="2" max="2" width="17.375" style="10" customWidth="1"/>
    <col min="3" max="3" width="18.00390625" style="10" customWidth="1"/>
    <col min="4" max="4" width="16.125" style="10" customWidth="1"/>
    <col min="5" max="7" width="15.25390625" style="10" customWidth="1"/>
    <col min="8" max="8" width="11.875" style="10" customWidth="1"/>
    <col min="9" max="9" width="8.75390625" style="10" customWidth="1"/>
    <col min="10" max="10" width="11.125" style="10" customWidth="1"/>
    <col min="11" max="11" width="9.00390625" style="10" customWidth="1"/>
    <col min="12" max="12" width="10.00390625" style="10" customWidth="1"/>
    <col min="13" max="13" width="9.75390625" style="10" customWidth="1"/>
    <col min="14" max="14" width="12.375" style="10" customWidth="1"/>
    <col min="15" max="15" width="8.75390625" style="10" customWidth="1"/>
    <col min="16" max="16" width="10.75390625" style="10" customWidth="1"/>
    <col min="17" max="17" width="6.75390625" style="10" customWidth="1"/>
    <col min="18" max="18" width="11.75390625" style="10" customWidth="1"/>
    <col min="19" max="16384" width="9.125" style="10" customWidth="1"/>
  </cols>
  <sheetData>
    <row r="1" spans="1:8" s="28" customFormat="1" ht="21.75" customHeight="1">
      <c r="A1" s="164" t="s">
        <v>101</v>
      </c>
      <c r="B1" s="108"/>
      <c r="C1" s="108"/>
      <c r="D1" s="108"/>
      <c r="E1" s="108"/>
      <c r="F1" s="108"/>
      <c r="G1" s="108"/>
      <c r="H1" s="108"/>
    </row>
    <row r="2" ht="13.5" customHeight="1"/>
    <row r="3" spans="1:18" ht="13.5" customHeight="1">
      <c r="A3" s="95" t="s">
        <v>65</v>
      </c>
      <c r="B3" s="115"/>
      <c r="C3" s="115" t="s">
        <v>122</v>
      </c>
      <c r="D3" s="96" t="s">
        <v>108</v>
      </c>
      <c r="E3" s="97" t="s">
        <v>66</v>
      </c>
      <c r="F3" s="1"/>
      <c r="G3" s="1"/>
      <c r="H3" s="1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12.75" customHeight="1">
      <c r="A4" s="89"/>
      <c r="B4" s="116"/>
      <c r="C4" s="116"/>
      <c r="D4" s="90"/>
      <c r="E4" s="98"/>
      <c r="F4" s="5"/>
      <c r="G4" s="5"/>
      <c r="H4" s="3"/>
      <c r="I4" s="2"/>
      <c r="J4" s="3"/>
      <c r="K4" s="2"/>
      <c r="L4" s="3"/>
      <c r="M4" s="2"/>
      <c r="N4" s="3"/>
      <c r="O4" s="2"/>
      <c r="P4" s="3"/>
      <c r="Q4" s="2"/>
      <c r="R4" s="3"/>
    </row>
    <row r="5" spans="1:18" ht="12.75" customHeight="1">
      <c r="A5" s="91" t="s">
        <v>120</v>
      </c>
      <c r="B5" s="117"/>
      <c r="C5" s="117"/>
      <c r="D5" s="4"/>
      <c r="E5" s="99"/>
      <c r="F5" s="5"/>
      <c r="G5" s="5"/>
      <c r="H5" s="5"/>
      <c r="I5" s="2"/>
      <c r="J5" s="5"/>
      <c r="K5" s="2"/>
      <c r="L5" s="5"/>
      <c r="M5" s="2"/>
      <c r="N5" s="5"/>
      <c r="O5" s="2"/>
      <c r="P5" s="5"/>
      <c r="Q5" s="2"/>
      <c r="R5" s="5"/>
    </row>
    <row r="6" spans="1:18" ht="12.75" customHeight="1">
      <c r="A6" s="92" t="s">
        <v>67</v>
      </c>
      <c r="B6" s="117"/>
      <c r="C6" s="161"/>
      <c r="D6" s="160"/>
      <c r="E6" s="99">
        <f aca="true" t="shared" si="0" ref="E6:E15">C6*D6</f>
        <v>0</v>
      </c>
      <c r="F6" s="5"/>
      <c r="G6" s="5"/>
      <c r="H6" s="5"/>
      <c r="I6" s="2"/>
      <c r="J6" s="5"/>
      <c r="K6" s="2"/>
      <c r="L6" s="5"/>
      <c r="M6" s="2"/>
      <c r="N6" s="5"/>
      <c r="O6" s="2"/>
      <c r="P6" s="5"/>
      <c r="Q6" s="2"/>
      <c r="R6" s="5"/>
    </row>
    <row r="7" spans="1:18" ht="12.75" customHeight="1">
      <c r="A7" s="92" t="s">
        <v>68</v>
      </c>
      <c r="B7" s="117"/>
      <c r="C7" s="161"/>
      <c r="D7" s="160"/>
      <c r="E7" s="99">
        <f t="shared" si="0"/>
        <v>0</v>
      </c>
      <c r="F7" s="5"/>
      <c r="G7" s="5"/>
      <c r="H7" s="5"/>
      <c r="I7" s="2"/>
      <c r="J7" s="5"/>
      <c r="K7" s="2"/>
      <c r="L7" s="5"/>
      <c r="M7" s="2"/>
      <c r="N7" s="5"/>
      <c r="O7" s="2"/>
      <c r="P7" s="5"/>
      <c r="Q7" s="2"/>
      <c r="R7" s="5"/>
    </row>
    <row r="8" spans="1:18" ht="12.75" customHeight="1">
      <c r="A8" s="92" t="s">
        <v>69</v>
      </c>
      <c r="B8" s="117"/>
      <c r="C8" s="161"/>
      <c r="D8" s="160"/>
      <c r="E8" s="99">
        <f t="shared" si="0"/>
        <v>0</v>
      </c>
      <c r="F8" s="5"/>
      <c r="G8" s="5"/>
      <c r="H8" s="5"/>
      <c r="I8" s="2"/>
      <c r="J8" s="5"/>
      <c r="K8" s="2"/>
      <c r="L8" s="5"/>
      <c r="M8" s="2"/>
      <c r="N8" s="5"/>
      <c r="O8" s="2"/>
      <c r="P8" s="5"/>
      <c r="Q8" s="2"/>
      <c r="R8" s="5"/>
    </row>
    <row r="9" spans="1:18" ht="12.75" customHeight="1">
      <c r="A9" s="92" t="s">
        <v>118</v>
      </c>
      <c r="B9" s="117"/>
      <c r="C9" s="161"/>
      <c r="D9" s="160"/>
      <c r="E9" s="99">
        <f>C9*D9</f>
        <v>0</v>
      </c>
      <c r="F9" s="5"/>
      <c r="G9" s="5"/>
      <c r="H9" s="5"/>
      <c r="I9" s="2"/>
      <c r="J9" s="5"/>
      <c r="K9" s="2"/>
      <c r="L9" s="5"/>
      <c r="M9" s="2"/>
      <c r="N9" s="5"/>
      <c r="O9" s="2"/>
      <c r="P9" s="5"/>
      <c r="Q9" s="2"/>
      <c r="R9" s="5"/>
    </row>
    <row r="10" spans="1:18" ht="12.75" customHeight="1">
      <c r="A10" s="92"/>
      <c r="B10" s="117"/>
      <c r="C10" s="150"/>
      <c r="D10" s="151"/>
      <c r="E10" s="149">
        <f>+SUBTOTAL(9,E6:E9)</f>
        <v>0</v>
      </c>
      <c r="F10" s="5"/>
      <c r="G10" s="5"/>
      <c r="H10" s="5"/>
      <c r="I10" s="2"/>
      <c r="J10" s="5"/>
      <c r="K10" s="2"/>
      <c r="L10" s="5"/>
      <c r="M10" s="2"/>
      <c r="N10" s="5"/>
      <c r="O10" s="2"/>
      <c r="P10" s="5"/>
      <c r="Q10" s="2"/>
      <c r="R10" s="5"/>
    </row>
    <row r="11" spans="1:18" ht="12.75" customHeight="1">
      <c r="A11" s="91" t="s">
        <v>119</v>
      </c>
      <c r="B11" s="117"/>
      <c r="C11" s="150"/>
      <c r="D11" s="151"/>
      <c r="E11" s="99"/>
      <c r="F11" s="5"/>
      <c r="G11" s="5"/>
      <c r="H11" s="5"/>
      <c r="I11" s="2"/>
      <c r="J11" s="5"/>
      <c r="K11" s="2"/>
      <c r="L11" s="5"/>
      <c r="M11" s="2"/>
      <c r="N11" s="5"/>
      <c r="O11" s="2"/>
      <c r="P11" s="5"/>
      <c r="Q11" s="2"/>
      <c r="R11" s="5"/>
    </row>
    <row r="12" spans="1:18" ht="12.75" customHeight="1">
      <c r="A12" s="92" t="s">
        <v>110</v>
      </c>
      <c r="B12" s="117"/>
      <c r="C12" s="162"/>
      <c r="D12" s="160"/>
      <c r="E12" s="99">
        <f t="shared" si="0"/>
        <v>0</v>
      </c>
      <c r="F12" s="5"/>
      <c r="G12" s="5"/>
      <c r="H12" s="5"/>
      <c r="I12" s="2"/>
      <c r="J12" s="5"/>
      <c r="K12" s="2"/>
      <c r="L12" s="5"/>
      <c r="M12" s="2"/>
      <c r="N12" s="5"/>
      <c r="O12" s="2"/>
      <c r="P12" s="5"/>
      <c r="Q12" s="2"/>
      <c r="R12" s="5"/>
    </row>
    <row r="13" spans="1:18" ht="12.75" customHeight="1">
      <c r="A13" s="92" t="s">
        <v>111</v>
      </c>
      <c r="B13" s="117"/>
      <c r="C13" s="161"/>
      <c r="D13" s="160"/>
      <c r="E13" s="99">
        <f t="shared" si="0"/>
        <v>0</v>
      </c>
      <c r="F13" s="5"/>
      <c r="G13" s="5"/>
      <c r="H13" s="5"/>
      <c r="I13" s="2"/>
      <c r="J13" s="5"/>
      <c r="K13" s="2"/>
      <c r="L13" s="5"/>
      <c r="M13" s="2"/>
      <c r="N13" s="5"/>
      <c r="O13" s="2"/>
      <c r="P13" s="5"/>
      <c r="Q13" s="2"/>
      <c r="R13" s="5"/>
    </row>
    <row r="14" spans="1:18" ht="12.75" customHeight="1">
      <c r="A14" s="92" t="s">
        <v>112</v>
      </c>
      <c r="B14" s="117"/>
      <c r="C14" s="161"/>
      <c r="D14" s="160"/>
      <c r="E14" s="99">
        <f t="shared" si="0"/>
        <v>0</v>
      </c>
      <c r="F14" s="5"/>
      <c r="G14" s="5"/>
      <c r="H14" s="5"/>
      <c r="I14" s="2"/>
      <c r="J14" s="5"/>
      <c r="K14" s="2"/>
      <c r="L14" s="5"/>
      <c r="M14" s="2"/>
      <c r="N14" s="5"/>
      <c r="O14" s="2"/>
      <c r="P14" s="5"/>
      <c r="Q14" s="2"/>
      <c r="R14" s="5"/>
    </row>
    <row r="15" spans="1:18" ht="12.75" customHeight="1">
      <c r="A15" s="92" t="s">
        <v>70</v>
      </c>
      <c r="B15" s="120"/>
      <c r="C15" s="162"/>
      <c r="D15" s="160"/>
      <c r="E15" s="99">
        <f t="shared" si="0"/>
        <v>0</v>
      </c>
      <c r="F15" s="5"/>
      <c r="G15" s="5"/>
      <c r="H15" s="5"/>
      <c r="I15" s="2"/>
      <c r="J15" s="5"/>
      <c r="K15" s="2"/>
      <c r="L15" s="5"/>
      <c r="M15" s="2"/>
      <c r="N15" s="5"/>
      <c r="O15" s="2"/>
      <c r="P15" s="5"/>
      <c r="Q15" s="2"/>
      <c r="R15" s="5"/>
    </row>
    <row r="16" spans="1:18" ht="12.75" customHeight="1">
      <c r="A16" s="92"/>
      <c r="B16" s="117"/>
      <c r="C16" s="117"/>
      <c r="D16" s="4"/>
      <c r="E16" s="149">
        <f>+SUBTOTAL(9,E12:E15)</f>
        <v>0</v>
      </c>
      <c r="F16" s="5"/>
      <c r="G16" s="5"/>
      <c r="H16" s="5"/>
      <c r="I16" s="2"/>
      <c r="J16" s="5"/>
      <c r="K16" s="2"/>
      <c r="L16" s="5"/>
      <c r="M16" s="2"/>
      <c r="N16" s="5"/>
      <c r="O16" s="2"/>
      <c r="P16" s="5"/>
      <c r="Q16" s="2"/>
      <c r="R16" s="5"/>
    </row>
    <row r="17" spans="1:18" ht="12.75" customHeight="1">
      <c r="A17" s="92"/>
      <c r="B17" s="117"/>
      <c r="C17" s="117"/>
      <c r="D17" s="4"/>
      <c r="E17" s="99"/>
      <c r="F17" s="5"/>
      <c r="G17" s="5"/>
      <c r="H17" s="5"/>
      <c r="I17" s="2"/>
      <c r="J17" s="5"/>
      <c r="K17" s="2"/>
      <c r="L17" s="5"/>
      <c r="M17" s="2"/>
      <c r="N17" s="5"/>
      <c r="O17" s="2"/>
      <c r="P17" s="5"/>
      <c r="Q17" s="2"/>
      <c r="R17" s="5"/>
    </row>
    <row r="18" spans="1:18" ht="12.75" customHeight="1">
      <c r="A18" s="119" t="s">
        <v>71</v>
      </c>
      <c r="B18" s="117"/>
      <c r="C18" s="117"/>
      <c r="D18" s="4"/>
      <c r="E18" s="148">
        <f>+E10+E16</f>
        <v>0</v>
      </c>
      <c r="F18" s="5"/>
      <c r="G18" s="5"/>
      <c r="H18" s="5"/>
      <c r="I18" s="2"/>
      <c r="J18" s="5"/>
      <c r="K18" s="2"/>
      <c r="L18" s="5"/>
      <c r="M18" s="2"/>
      <c r="N18" s="5"/>
      <c r="O18" s="2"/>
      <c r="P18" s="5"/>
      <c r="Q18" s="2"/>
      <c r="R18" s="5"/>
    </row>
    <row r="19" spans="1:18" ht="12.75" customHeight="1">
      <c r="A19" s="93"/>
      <c r="B19" s="118"/>
      <c r="C19" s="118"/>
      <c r="D19" s="94"/>
      <c r="E19" s="15"/>
      <c r="F19" s="4"/>
      <c r="G19" s="4"/>
      <c r="H19" s="4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 customHeight="1">
      <c r="A20" s="6"/>
      <c r="B20" s="4"/>
      <c r="C20" s="4"/>
      <c r="D20" s="4"/>
      <c r="E20" s="4"/>
      <c r="F20" s="4"/>
      <c r="G20" s="4"/>
      <c r="H20" s="8"/>
      <c r="I20" s="8"/>
      <c r="J20" s="8"/>
      <c r="K20" s="7"/>
      <c r="L20" s="7"/>
      <c r="M20" s="7"/>
      <c r="N20" s="7"/>
      <c r="O20" s="7"/>
      <c r="P20" s="8"/>
      <c r="Q20" s="7"/>
      <c r="R20" s="7"/>
    </row>
    <row r="21" spans="1:14" ht="12.75" customHeight="1">
      <c r="A21" s="112" t="s">
        <v>72</v>
      </c>
      <c r="B21" s="18" t="s">
        <v>104</v>
      </c>
      <c r="C21" s="18" t="s">
        <v>73</v>
      </c>
      <c r="D21" s="18" t="s">
        <v>74</v>
      </c>
      <c r="E21" s="18" t="s">
        <v>75</v>
      </c>
      <c r="F21" s="18" t="s">
        <v>76</v>
      </c>
      <c r="G21" s="18" t="s">
        <v>77</v>
      </c>
      <c r="H21" s="4"/>
      <c r="I21" s="4"/>
      <c r="J21" s="8"/>
      <c r="K21" s="4"/>
      <c r="L21" s="4"/>
      <c r="M21" s="4"/>
      <c r="N21" s="9"/>
    </row>
    <row r="22" spans="1:17" ht="12">
      <c r="A22" s="15" t="s">
        <v>78</v>
      </c>
      <c r="B22" s="163"/>
      <c r="C22" s="163"/>
      <c r="D22" s="163"/>
      <c r="E22" s="163"/>
      <c r="F22" s="163"/>
      <c r="G22" s="163"/>
      <c r="H22" s="4"/>
      <c r="I22" s="4"/>
      <c r="N22" s="2"/>
      <c r="O22" s="4"/>
      <c r="P22" s="19"/>
      <c r="Q22" s="11"/>
    </row>
    <row r="23" spans="1:17" ht="12">
      <c r="A23" s="4"/>
      <c r="B23" s="4"/>
      <c r="C23" s="4"/>
      <c r="D23" s="4"/>
      <c r="E23" s="4"/>
      <c r="F23" s="4"/>
      <c r="G23" s="4"/>
      <c r="H23" s="4"/>
      <c r="I23" s="4"/>
      <c r="N23" s="2"/>
      <c r="O23" s="4"/>
      <c r="P23" s="19"/>
      <c r="Q23" s="11"/>
    </row>
    <row r="24" spans="1:14" ht="12.75" customHeight="1">
      <c r="A24" s="125" t="s">
        <v>102</v>
      </c>
      <c r="B24" s="126"/>
      <c r="C24" s="126"/>
      <c r="D24" s="127" t="s">
        <v>103</v>
      </c>
      <c r="E24" s="128"/>
      <c r="F24" s="126"/>
      <c r="G24" s="168">
        <v>60</v>
      </c>
      <c r="H24" s="4"/>
      <c r="I24" s="4"/>
      <c r="J24" s="8"/>
      <c r="K24" s="4"/>
      <c r="L24" s="4"/>
      <c r="M24" s="4"/>
      <c r="N24" s="9"/>
    </row>
    <row r="25" spans="1:14" ht="12.75" customHeight="1">
      <c r="A25" s="125" t="s">
        <v>116</v>
      </c>
      <c r="B25" s="126"/>
      <c r="C25" s="126"/>
      <c r="D25" s="127" t="s">
        <v>103</v>
      </c>
      <c r="E25" s="128"/>
      <c r="F25" s="126"/>
      <c r="G25" s="169">
        <v>30</v>
      </c>
      <c r="H25" s="4"/>
      <c r="I25" s="4"/>
      <c r="J25" s="8"/>
      <c r="K25" s="4"/>
      <c r="L25" s="4"/>
      <c r="M25" s="4"/>
      <c r="N25" s="9"/>
    </row>
    <row r="26" spans="1:14" ht="12.75" customHeight="1">
      <c r="A26" s="125"/>
      <c r="B26" s="129"/>
      <c r="C26" s="129"/>
      <c r="D26" s="127"/>
      <c r="E26" s="127"/>
      <c r="F26" s="129"/>
      <c r="G26" s="130"/>
      <c r="H26" s="4"/>
      <c r="I26" s="4"/>
      <c r="J26" s="8"/>
      <c r="K26" s="4"/>
      <c r="L26" s="4"/>
      <c r="M26" s="4"/>
      <c r="N26" s="9"/>
    </row>
    <row r="27" spans="1:17" ht="12">
      <c r="A27" s="20"/>
      <c r="B27" s="18" t="s">
        <v>104</v>
      </c>
      <c r="C27" s="21" t="s">
        <v>73</v>
      </c>
      <c r="D27" s="21" t="s">
        <v>74</v>
      </c>
      <c r="E27" s="21" t="s">
        <v>75</v>
      </c>
      <c r="F27" s="109" t="s">
        <v>76</v>
      </c>
      <c r="G27" s="109" t="s">
        <v>77</v>
      </c>
      <c r="H27" s="4"/>
      <c r="I27" s="4"/>
      <c r="N27" s="2"/>
      <c r="O27" s="4"/>
      <c r="P27" s="19"/>
      <c r="Q27" s="11"/>
    </row>
    <row r="28" spans="1:17" ht="12">
      <c r="A28" s="13" t="s">
        <v>124</v>
      </c>
      <c r="B28" s="170"/>
      <c r="C28" s="170"/>
      <c r="D28" s="170"/>
      <c r="E28" s="170"/>
      <c r="F28" s="170"/>
      <c r="G28" s="170"/>
      <c r="H28" s="4"/>
      <c r="I28" s="4"/>
      <c r="N28" s="4"/>
      <c r="P28" s="19"/>
      <c r="Q28" s="11"/>
    </row>
    <row r="29" spans="1:17" ht="12">
      <c r="A29" s="15"/>
      <c r="B29" s="147"/>
      <c r="C29" s="147"/>
      <c r="D29" s="147"/>
      <c r="E29" s="147"/>
      <c r="F29" s="147"/>
      <c r="G29" s="147"/>
      <c r="H29" s="4"/>
      <c r="I29" s="4"/>
      <c r="N29" s="4"/>
      <c r="P29" s="19"/>
      <c r="Q29" s="11"/>
    </row>
    <row r="30" spans="2:14" ht="12">
      <c r="B30" s="19"/>
      <c r="C30" s="19"/>
      <c r="D30" s="19"/>
      <c r="E30" s="11"/>
      <c r="F30" s="11"/>
      <c r="G30" s="11"/>
      <c r="H30" s="4"/>
      <c r="I30" s="4"/>
      <c r="J30" s="2"/>
      <c r="K30" s="5"/>
      <c r="L30" s="2"/>
      <c r="M30" s="4"/>
      <c r="N30" s="4"/>
    </row>
    <row r="31" ht="12">
      <c r="H31" s="4"/>
    </row>
    <row r="32" spans="1:8" ht="12">
      <c r="A32" s="22" t="s">
        <v>80</v>
      </c>
      <c r="B32" s="23"/>
      <c r="C32" s="23"/>
      <c r="D32" s="23"/>
      <c r="E32" s="23"/>
      <c r="F32" s="23"/>
      <c r="G32" s="23"/>
      <c r="H32" s="20"/>
    </row>
    <row r="33" spans="1:8" ht="12">
      <c r="A33" s="24"/>
      <c r="B33" s="18" t="s">
        <v>104</v>
      </c>
      <c r="C33" s="21" t="s">
        <v>73</v>
      </c>
      <c r="D33" s="21" t="s">
        <v>74</v>
      </c>
      <c r="E33" s="21" t="s">
        <v>75</v>
      </c>
      <c r="F33" s="18" t="s">
        <v>76</v>
      </c>
      <c r="G33" s="18" t="s">
        <v>77</v>
      </c>
      <c r="H33" s="25"/>
    </row>
    <row r="34" spans="1:8" ht="12">
      <c r="A34" s="13" t="s">
        <v>115</v>
      </c>
      <c r="B34" s="16">
        <f>'Conto Economico'!B31</f>
        <v>0</v>
      </c>
      <c r="C34" s="16">
        <f>'Conto Economico'!C31</f>
        <v>0</v>
      </c>
      <c r="D34" s="16">
        <f>'Conto Economico'!D31</f>
        <v>0</v>
      </c>
      <c r="E34" s="16">
        <f>'Conto Economico'!E31</f>
        <v>0</v>
      </c>
      <c r="F34" s="16">
        <f>'Conto Economico'!F31</f>
        <v>0</v>
      </c>
      <c r="G34" s="16">
        <f>'Conto Economico'!G31</f>
        <v>0</v>
      </c>
      <c r="H34" s="26"/>
    </row>
    <row r="35" spans="1:8" ht="12">
      <c r="A35" s="14"/>
      <c r="B35" s="145"/>
      <c r="C35" s="145"/>
      <c r="D35" s="145"/>
      <c r="E35" s="145"/>
      <c r="F35" s="145"/>
      <c r="G35" s="145"/>
      <c r="H35" s="26"/>
    </row>
    <row r="36" spans="1:8" ht="12">
      <c r="A36" s="14" t="s">
        <v>114</v>
      </c>
      <c r="B36" s="145">
        <f>+IF(B34&lt;0,-B34,0)</f>
        <v>0</v>
      </c>
      <c r="C36" s="145">
        <f>+IF(C34&lt;0,B36-C34,IF(C34&gt;B36,0,B36-C34))</f>
        <v>0</v>
      </c>
      <c r="D36" s="145">
        <f>+IF(D34&lt;0,C36-D34,IF(D34&gt;C36,0,C36-D34))</f>
        <v>0</v>
      </c>
      <c r="E36" s="145">
        <f>+IF(E34&lt;0,D36-E34,IF(E34&gt;D36,0,D36-E34))</f>
        <v>0</v>
      </c>
      <c r="F36" s="145">
        <f>+IF(F34&lt;0,E36-F34,IF(F34&gt;E36,0,E36-F34))</f>
        <v>0</v>
      </c>
      <c r="G36" s="145">
        <f>+IF(G34&lt;0,F36-G34,IF(G34&gt;F36,0,F36-G34))</f>
        <v>0</v>
      </c>
      <c r="H36" s="26"/>
    </row>
    <row r="37" spans="1:8" ht="12">
      <c r="A37" s="14"/>
      <c r="B37" s="145"/>
      <c r="C37" s="145"/>
      <c r="D37" s="145"/>
      <c r="E37" s="145"/>
      <c r="F37" s="145"/>
      <c r="G37" s="145"/>
      <c r="H37" s="26"/>
    </row>
    <row r="38" spans="1:8" ht="12">
      <c r="A38" s="14" t="s">
        <v>81</v>
      </c>
      <c r="B38" s="145">
        <f>+B34+B36</f>
        <v>0</v>
      </c>
      <c r="C38" s="145">
        <f>+IF(C34&lt;0,0,IF(C34&gt;B36,C34-B36,0))</f>
        <v>0</v>
      </c>
      <c r="D38" s="145">
        <f>+IF(D34&lt;0,0,IF(D34&gt;C36,D34-C36,0))</f>
        <v>0</v>
      </c>
      <c r="E38" s="145">
        <f>+IF(E34&lt;0,0,IF(E34&gt;D36,E34-D36,0))</f>
        <v>0</v>
      </c>
      <c r="F38" s="145">
        <f>+IF(F34&lt;0,0,IF(F34&gt;E36,F34-E36,0))</f>
        <v>0</v>
      </c>
      <c r="G38" s="145">
        <f>+IF(G34&lt;0,0,IF(G34&gt;F36,G34-F36,0))</f>
        <v>0</v>
      </c>
      <c r="H38" s="26"/>
    </row>
    <row r="39" spans="1:8" ht="12">
      <c r="A39" s="14"/>
      <c r="B39" s="145"/>
      <c r="C39" s="145"/>
      <c r="D39" s="145"/>
      <c r="E39" s="145"/>
      <c r="F39" s="145"/>
      <c r="G39" s="145"/>
      <c r="H39" s="26"/>
    </row>
    <row r="40" spans="1:12" ht="12.75" customHeight="1">
      <c r="A40" s="14" t="s">
        <v>79</v>
      </c>
      <c r="B40" s="171">
        <v>0.4</v>
      </c>
      <c r="C40" s="171">
        <v>0.4</v>
      </c>
      <c r="D40" s="171">
        <v>0.4</v>
      </c>
      <c r="E40" s="171">
        <v>0.4</v>
      </c>
      <c r="F40" s="171">
        <v>0.4</v>
      </c>
      <c r="G40" s="171">
        <v>0.4</v>
      </c>
      <c r="H40" s="4"/>
      <c r="I40" s="4"/>
      <c r="J40" s="5"/>
      <c r="K40" s="2"/>
      <c r="L40" s="11"/>
    </row>
    <row r="41" spans="1:12" ht="12.75" customHeight="1">
      <c r="A41" s="14"/>
      <c r="B41" s="146"/>
      <c r="C41" s="146"/>
      <c r="D41" s="146"/>
      <c r="E41" s="146"/>
      <c r="F41" s="146"/>
      <c r="G41" s="146"/>
      <c r="H41" s="4"/>
      <c r="I41" s="4"/>
      <c r="J41" s="5"/>
      <c r="K41" s="2"/>
      <c r="L41" s="11"/>
    </row>
    <row r="42" spans="1:8" ht="12">
      <c r="A42" s="15" t="s">
        <v>6</v>
      </c>
      <c r="B42" s="131">
        <f aca="true" t="shared" si="1" ref="B42:G42">+B40*B38</f>
        <v>0</v>
      </c>
      <c r="C42" s="131">
        <f t="shared" si="1"/>
        <v>0</v>
      </c>
      <c r="D42" s="131">
        <f t="shared" si="1"/>
        <v>0</v>
      </c>
      <c r="E42" s="131">
        <f t="shared" si="1"/>
        <v>0</v>
      </c>
      <c r="F42" s="131">
        <f t="shared" si="1"/>
        <v>0</v>
      </c>
      <c r="G42" s="131">
        <f t="shared" si="1"/>
        <v>0</v>
      </c>
      <c r="H42" s="27"/>
    </row>
  </sheetData>
  <sheetProtection/>
  <mergeCells count="5">
    <mergeCell ref="M3:N3"/>
    <mergeCell ref="O3:P3"/>
    <mergeCell ref="Q3:R3"/>
    <mergeCell ref="I3:J3"/>
    <mergeCell ref="K3:L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B24" sqref="B24"/>
    </sheetView>
  </sheetViews>
  <sheetFormatPr defaultColWidth="11.375" defaultRowHeight="12.75"/>
  <cols>
    <col min="1" max="1" width="38.125" style="10" customWidth="1"/>
    <col min="2" max="7" width="10.75390625" style="32" customWidth="1"/>
    <col min="8" max="16384" width="11.375" style="10" customWidth="1"/>
  </cols>
  <sheetData>
    <row r="1" spans="1:7" s="28" customFormat="1" ht="27" customHeight="1">
      <c r="A1" s="152" t="s">
        <v>0</v>
      </c>
      <c r="B1" s="153" t="s">
        <v>46</v>
      </c>
      <c r="C1" s="154" t="s">
        <v>41</v>
      </c>
      <c r="D1" s="153" t="s">
        <v>42</v>
      </c>
      <c r="E1" s="154" t="s">
        <v>43</v>
      </c>
      <c r="F1" s="153" t="s">
        <v>44</v>
      </c>
      <c r="G1" s="155" t="s">
        <v>45</v>
      </c>
    </row>
    <row r="2" spans="1:7" s="29" customFormat="1" ht="12">
      <c r="A2" s="77"/>
      <c r="B2" s="71"/>
      <c r="C2" s="106"/>
      <c r="D2" s="78"/>
      <c r="E2" s="107"/>
      <c r="F2" s="79"/>
      <c r="G2" s="107"/>
    </row>
    <row r="3" spans="1:7" s="29" customFormat="1" ht="12">
      <c r="A3" s="77"/>
      <c r="B3" s="71"/>
      <c r="C3" s="72"/>
      <c r="D3" s="78"/>
      <c r="E3" s="76"/>
      <c r="F3" s="79"/>
      <c r="G3" s="76"/>
    </row>
    <row r="4" spans="1:7" s="29" customFormat="1" ht="12">
      <c r="A4" s="80" t="s">
        <v>1</v>
      </c>
      <c r="B4" s="71"/>
      <c r="C4" s="72"/>
      <c r="D4" s="78"/>
      <c r="E4" s="76"/>
      <c r="F4" s="79"/>
      <c r="G4" s="76"/>
    </row>
    <row r="5" spans="1:7" s="29" customFormat="1" ht="12">
      <c r="A5" s="81" t="s">
        <v>107</v>
      </c>
      <c r="B5" s="165"/>
      <c r="C5" s="165"/>
      <c r="D5" s="165"/>
      <c r="E5" s="165"/>
      <c r="F5" s="165"/>
      <c r="G5" s="165"/>
    </row>
    <row r="6" spans="1:7" s="30" customFormat="1" ht="12">
      <c r="A6" s="81" t="s">
        <v>82</v>
      </c>
      <c r="B6" s="165"/>
      <c r="C6" s="165"/>
      <c r="D6" s="165"/>
      <c r="E6" s="165"/>
      <c r="F6" s="165"/>
      <c r="G6" s="165"/>
    </row>
    <row r="7" spans="1:7" s="29" customFormat="1" ht="12">
      <c r="A7" s="82" t="s">
        <v>26</v>
      </c>
      <c r="B7" s="72">
        <f aca="true" t="shared" si="0" ref="B7:G7">SUM(B5:B6)</f>
        <v>0</v>
      </c>
      <c r="C7" s="72">
        <f t="shared" si="0"/>
        <v>0</v>
      </c>
      <c r="D7" s="78">
        <f t="shared" si="0"/>
        <v>0</v>
      </c>
      <c r="E7" s="72">
        <f t="shared" si="0"/>
        <v>0</v>
      </c>
      <c r="F7" s="78">
        <f t="shared" si="0"/>
        <v>0</v>
      </c>
      <c r="G7" s="72">
        <f t="shared" si="0"/>
        <v>0</v>
      </c>
    </row>
    <row r="8" spans="1:7" s="30" customFormat="1" ht="12">
      <c r="A8" s="82"/>
      <c r="B8" s="73"/>
      <c r="C8" s="73"/>
      <c r="D8" s="49"/>
      <c r="E8" s="73"/>
      <c r="F8" s="49"/>
      <c r="G8" s="73"/>
    </row>
    <row r="9" spans="1:7" s="30" customFormat="1" ht="12">
      <c r="A9" s="82"/>
      <c r="B9" s="73"/>
      <c r="C9" s="73"/>
      <c r="D9" s="49"/>
      <c r="E9" s="73"/>
      <c r="F9" s="49"/>
      <c r="G9" s="73"/>
    </row>
    <row r="10" spans="1:7" s="30" customFormat="1" ht="12">
      <c r="A10" s="82" t="s">
        <v>2</v>
      </c>
      <c r="B10" s="73"/>
      <c r="C10" s="73"/>
      <c r="D10" s="49"/>
      <c r="E10" s="73"/>
      <c r="F10" s="49"/>
      <c r="G10" s="73"/>
    </row>
    <row r="11" spans="1:7" s="30" customFormat="1" ht="12">
      <c r="A11" s="81" t="s">
        <v>27</v>
      </c>
      <c r="B11" s="166"/>
      <c r="C11" s="166"/>
      <c r="D11" s="166"/>
      <c r="E11" s="166"/>
      <c r="F11" s="166"/>
      <c r="G11" s="166"/>
    </row>
    <row r="12" spans="1:7" s="30" customFormat="1" ht="12">
      <c r="A12" s="81" t="s">
        <v>28</v>
      </c>
      <c r="B12" s="166"/>
      <c r="C12" s="166"/>
      <c r="D12" s="166"/>
      <c r="E12" s="166"/>
      <c r="F12" s="166"/>
      <c r="G12" s="166"/>
    </row>
    <row r="13" spans="1:7" s="30" customFormat="1" ht="12">
      <c r="A13" s="81" t="s">
        <v>121</v>
      </c>
      <c r="B13" s="73">
        <f>+'Assunzioni Base'!$E$10</f>
        <v>0</v>
      </c>
      <c r="C13" s="73">
        <f>+'Assunzioni Base'!$E$10</f>
        <v>0</v>
      </c>
      <c r="D13" s="73">
        <f>+'Assunzioni Base'!$E$10</f>
        <v>0</v>
      </c>
      <c r="E13" s="73">
        <f>+'Assunzioni Base'!$E$10</f>
        <v>0</v>
      </c>
      <c r="F13" s="73">
        <f>+'Assunzioni Base'!$E$10</f>
        <v>0</v>
      </c>
      <c r="G13" s="73">
        <f>+'Assunzioni Base'!$E$10</f>
        <v>0</v>
      </c>
    </row>
    <row r="14" spans="1:7" s="30" customFormat="1" ht="12">
      <c r="A14" s="81" t="s">
        <v>117</v>
      </c>
      <c r="B14" s="73">
        <f>+'Assunzioni Base'!$E$16</f>
        <v>0</v>
      </c>
      <c r="C14" s="73">
        <f>+'Assunzioni Base'!$E$16</f>
        <v>0</v>
      </c>
      <c r="D14" s="73">
        <f>+'Assunzioni Base'!$E$16</f>
        <v>0</v>
      </c>
      <c r="E14" s="73">
        <f>+'Assunzioni Base'!$E$16</f>
        <v>0</v>
      </c>
      <c r="F14" s="73">
        <f>+'Assunzioni Base'!$E$16</f>
        <v>0</v>
      </c>
      <c r="G14" s="73">
        <f>+'Assunzioni Base'!$E$16</f>
        <v>0</v>
      </c>
    </row>
    <row r="15" spans="1:7" s="30" customFormat="1" ht="12">
      <c r="A15" s="81" t="s">
        <v>29</v>
      </c>
      <c r="B15" s="166"/>
      <c r="C15" s="166"/>
      <c r="D15" s="166"/>
      <c r="E15" s="166"/>
      <c r="F15" s="166"/>
      <c r="G15" s="166"/>
    </row>
    <row r="16" spans="1:7" s="30" customFormat="1" ht="12">
      <c r="A16" s="81" t="s">
        <v>30</v>
      </c>
      <c r="B16" s="166"/>
      <c r="C16" s="166"/>
      <c r="D16" s="166"/>
      <c r="E16" s="166"/>
      <c r="F16" s="166"/>
      <c r="G16" s="166"/>
    </row>
    <row r="17" spans="1:7" s="30" customFormat="1" ht="12">
      <c r="A17" s="81" t="s">
        <v>89</v>
      </c>
      <c r="B17" s="73">
        <f>'Stato Patrimoniale'!B6*'Assunzioni Base'!B22</f>
        <v>0</v>
      </c>
      <c r="C17" s="73">
        <f>'Stato Patrimoniale'!C6*'Assunzioni Base'!C22</f>
        <v>0</v>
      </c>
      <c r="D17" s="73">
        <f>'Stato Patrimoniale'!D6*'Assunzioni Base'!D22</f>
        <v>0</v>
      </c>
      <c r="E17" s="73">
        <f>'Stato Patrimoniale'!E6*'Assunzioni Base'!E22</f>
        <v>0</v>
      </c>
      <c r="F17" s="124">
        <f>'Stato Patrimoniale'!F6*'Assunzioni Base'!F22</f>
        <v>0</v>
      </c>
      <c r="G17" s="73">
        <f>'Stato Patrimoniale'!G6*'Assunzioni Base'!G22</f>
        <v>0</v>
      </c>
    </row>
    <row r="18" spans="1:7" s="30" customFormat="1" ht="12">
      <c r="A18" s="81" t="s">
        <v>87</v>
      </c>
      <c r="B18" s="52">
        <f aca="true" t="shared" si="1" ref="B18:G18">B13/13.5</f>
        <v>0</v>
      </c>
      <c r="C18" s="52">
        <f t="shared" si="1"/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</row>
    <row r="19" spans="1:7" s="30" customFormat="1" ht="12">
      <c r="A19" s="80" t="s">
        <v>31</v>
      </c>
      <c r="B19" s="72">
        <f aca="true" t="shared" si="2" ref="B19:G19">SUM(B11:B18)</f>
        <v>0</v>
      </c>
      <c r="C19" s="72">
        <f t="shared" si="2"/>
        <v>0</v>
      </c>
      <c r="D19" s="78">
        <f t="shared" si="2"/>
        <v>0</v>
      </c>
      <c r="E19" s="72">
        <f t="shared" si="2"/>
        <v>0</v>
      </c>
      <c r="F19" s="78">
        <f t="shared" si="2"/>
        <v>0</v>
      </c>
      <c r="G19" s="72">
        <f t="shared" si="2"/>
        <v>0</v>
      </c>
    </row>
    <row r="20" spans="1:7" s="30" customFormat="1" ht="12">
      <c r="A20" s="81"/>
      <c r="B20" s="73"/>
      <c r="C20" s="73"/>
      <c r="D20" s="49"/>
      <c r="E20" s="73"/>
      <c r="F20" s="49"/>
      <c r="G20" s="73"/>
    </row>
    <row r="21" spans="1:7" s="28" customFormat="1" ht="12">
      <c r="A21" s="83" t="s">
        <v>56</v>
      </c>
      <c r="B21" s="74">
        <f aca="true" t="shared" si="3" ref="B21:G21">B7-B19</f>
        <v>0</v>
      </c>
      <c r="C21" s="74">
        <f t="shared" si="3"/>
        <v>0</v>
      </c>
      <c r="D21" s="84">
        <f t="shared" si="3"/>
        <v>0</v>
      </c>
      <c r="E21" s="74">
        <f t="shared" si="3"/>
        <v>0</v>
      </c>
      <c r="F21" s="84">
        <f t="shared" si="3"/>
        <v>0</v>
      </c>
      <c r="G21" s="74">
        <f t="shared" si="3"/>
        <v>0</v>
      </c>
    </row>
    <row r="22" spans="1:7" s="30" customFormat="1" ht="12">
      <c r="A22" s="81"/>
      <c r="B22" s="73"/>
      <c r="C22" s="73"/>
      <c r="D22" s="49"/>
      <c r="E22" s="73"/>
      <c r="F22" s="49"/>
      <c r="G22" s="73"/>
    </row>
    <row r="23" spans="1:7" s="30" customFormat="1" ht="12">
      <c r="A23" s="81" t="s">
        <v>100</v>
      </c>
      <c r="B23" s="73">
        <f>'Stato Patrimoniale'!B10/10</f>
        <v>0</v>
      </c>
      <c r="C23" s="73">
        <f>'Stato Patrimoniale'!C10/10</f>
        <v>0</v>
      </c>
      <c r="D23" s="73">
        <f>'Stato Patrimoniale'!D10/10</f>
        <v>0</v>
      </c>
      <c r="E23" s="73">
        <f>'Stato Patrimoniale'!E10/10</f>
        <v>0</v>
      </c>
      <c r="F23" s="124">
        <f>'Stato Patrimoniale'!F10/10</f>
        <v>0</v>
      </c>
      <c r="G23" s="73">
        <f>'Stato Patrimoniale'!G10/10</f>
        <v>0</v>
      </c>
    </row>
    <row r="24" spans="1:7" s="30" customFormat="1" ht="12">
      <c r="A24" s="81" t="s">
        <v>99</v>
      </c>
      <c r="B24" s="73">
        <f>'Stato Patrimoniale'!B14/5</f>
        <v>0</v>
      </c>
      <c r="C24" s="73">
        <f>IF('Stato Patrimoniale'!B16&gt;0,'Stato Patrimoniale'!C14/5,0)</f>
        <v>0</v>
      </c>
      <c r="D24" s="73">
        <f>IF('Stato Patrimoniale'!C16&gt;0,'Stato Patrimoniale'!D14/5,0)</f>
        <v>0</v>
      </c>
      <c r="E24" s="73">
        <f>IF('Stato Patrimoniale'!D16&gt;0,'Stato Patrimoniale'!E14/5,0)</f>
        <v>0</v>
      </c>
      <c r="F24" s="73">
        <f>IF('Stato Patrimoniale'!E16&gt;0,'Stato Patrimoniale'!F14/5,0)</f>
        <v>0</v>
      </c>
      <c r="G24" s="73">
        <f>IF('Stato Patrimoniale'!F16&gt;0,'Stato Patrimoniale'!G14/5,0)</f>
        <v>0</v>
      </c>
    </row>
    <row r="25" spans="1:7" s="30" customFormat="1" ht="12">
      <c r="A25" s="81"/>
      <c r="B25" s="73"/>
      <c r="C25" s="73"/>
      <c r="D25" s="49"/>
      <c r="E25" s="73"/>
      <c r="F25" s="49"/>
      <c r="G25" s="73"/>
    </row>
    <row r="26" spans="1:7" s="28" customFormat="1" ht="12">
      <c r="A26" s="83" t="s">
        <v>32</v>
      </c>
      <c r="B26" s="74">
        <f aca="true" t="shared" si="4" ref="B26:G26">B21-B23-B24</f>
        <v>0</v>
      </c>
      <c r="C26" s="74">
        <f t="shared" si="4"/>
        <v>0</v>
      </c>
      <c r="D26" s="84">
        <f t="shared" si="4"/>
        <v>0</v>
      </c>
      <c r="E26" s="74">
        <f t="shared" si="4"/>
        <v>0</v>
      </c>
      <c r="F26" s="84">
        <f t="shared" si="4"/>
        <v>0</v>
      </c>
      <c r="G26" s="74">
        <f t="shared" si="4"/>
        <v>0</v>
      </c>
    </row>
    <row r="27" spans="1:7" s="30" customFormat="1" ht="12">
      <c r="A27" s="81"/>
      <c r="B27" s="73"/>
      <c r="C27" s="73"/>
      <c r="D27" s="49"/>
      <c r="E27" s="73"/>
      <c r="F27" s="49"/>
      <c r="G27" s="73"/>
    </row>
    <row r="28" spans="1:7" s="30" customFormat="1" ht="12">
      <c r="A28" s="81" t="s">
        <v>3</v>
      </c>
      <c r="B28" s="166"/>
      <c r="C28" s="166"/>
      <c r="D28" s="167"/>
      <c r="E28" s="166"/>
      <c r="F28" s="167"/>
      <c r="G28" s="166"/>
    </row>
    <row r="29" spans="1:7" s="30" customFormat="1" ht="12">
      <c r="A29" s="81" t="s">
        <v>4</v>
      </c>
      <c r="B29" s="73">
        <f>'Stato Patrimoniale'!B26*'Assunzioni Base'!B28</f>
        <v>0</v>
      </c>
      <c r="C29" s="73">
        <f>'Stato Patrimoniale'!C26*'Assunzioni Base'!C28</f>
        <v>0</v>
      </c>
      <c r="D29" s="73">
        <f>'Stato Patrimoniale'!D26*'Assunzioni Base'!D28</f>
        <v>0</v>
      </c>
      <c r="E29" s="73">
        <f>'Stato Patrimoniale'!E26*'Assunzioni Base'!E28</f>
        <v>0</v>
      </c>
      <c r="F29" s="73">
        <f>'Stato Patrimoniale'!F26*'Assunzioni Base'!F28</f>
        <v>0</v>
      </c>
      <c r="G29" s="73">
        <f>'Stato Patrimoniale'!G26*'Assunzioni Base'!G28</f>
        <v>0</v>
      </c>
    </row>
    <row r="30" spans="1:7" s="30" customFormat="1" ht="12">
      <c r="A30" s="81"/>
      <c r="B30" s="73"/>
      <c r="C30" s="73"/>
      <c r="D30" s="49"/>
      <c r="E30" s="73"/>
      <c r="F30" s="49"/>
      <c r="G30" s="73"/>
    </row>
    <row r="31" spans="1:7" s="30" customFormat="1" ht="12">
      <c r="A31" s="81" t="s">
        <v>5</v>
      </c>
      <c r="B31" s="73">
        <f aca="true" t="shared" si="5" ref="B31:G31">B26-B29+B28</f>
        <v>0</v>
      </c>
      <c r="C31" s="73">
        <f t="shared" si="5"/>
        <v>0</v>
      </c>
      <c r="D31" s="49">
        <f t="shared" si="5"/>
        <v>0</v>
      </c>
      <c r="E31" s="73">
        <f t="shared" si="5"/>
        <v>0</v>
      </c>
      <c r="F31" s="49">
        <f t="shared" si="5"/>
        <v>0</v>
      </c>
      <c r="G31" s="73">
        <f t="shared" si="5"/>
        <v>0</v>
      </c>
    </row>
    <row r="32" spans="1:7" s="30" customFormat="1" ht="12">
      <c r="A32" s="81" t="s">
        <v>88</v>
      </c>
      <c r="B32" s="73">
        <f>'Assunzioni Base'!B42</f>
        <v>0</v>
      </c>
      <c r="C32" s="73">
        <f>'Assunzioni Base'!C42</f>
        <v>0</v>
      </c>
      <c r="D32" s="73">
        <f>'Assunzioni Base'!D42</f>
        <v>0</v>
      </c>
      <c r="E32" s="73">
        <f>'Assunzioni Base'!E42</f>
        <v>0</v>
      </c>
      <c r="F32" s="73">
        <f>'Assunzioni Base'!F42</f>
        <v>0</v>
      </c>
      <c r="G32" s="73">
        <f>'Assunzioni Base'!G42</f>
        <v>0</v>
      </c>
    </row>
    <row r="33" spans="1:7" s="30" customFormat="1" ht="12">
      <c r="A33" s="81"/>
      <c r="B33" s="73"/>
      <c r="C33" s="73"/>
      <c r="D33" s="49"/>
      <c r="E33" s="73"/>
      <c r="F33" s="49"/>
      <c r="G33" s="73"/>
    </row>
    <row r="34" spans="1:8" s="28" customFormat="1" ht="12">
      <c r="A34" s="85" t="s">
        <v>33</v>
      </c>
      <c r="B34" s="75">
        <f aca="true" t="shared" si="6" ref="B34:G34">B31-B32</f>
        <v>0</v>
      </c>
      <c r="C34" s="75">
        <f t="shared" si="6"/>
        <v>0</v>
      </c>
      <c r="D34" s="86">
        <f t="shared" si="6"/>
        <v>0</v>
      </c>
      <c r="E34" s="75">
        <f t="shared" si="6"/>
        <v>0</v>
      </c>
      <c r="F34" s="86">
        <f t="shared" si="6"/>
        <v>0</v>
      </c>
      <c r="G34" s="75">
        <f t="shared" si="6"/>
        <v>0</v>
      </c>
      <c r="H34" s="28">
        <f>SUM(B34:G34)</f>
        <v>0</v>
      </c>
    </row>
    <row r="36" ht="12">
      <c r="A36" s="33"/>
    </row>
    <row r="41" spans="4:7" ht="12">
      <c r="D41" s="30"/>
      <c r="E41" s="30"/>
      <c r="F41" s="30"/>
      <c r="G41" s="30"/>
    </row>
    <row r="43" spans="4:7" ht="12">
      <c r="D43" s="31"/>
      <c r="E43" s="31"/>
      <c r="F43" s="31"/>
      <c r="G43" s="31"/>
    </row>
  </sheetData>
  <sheetProtection/>
  <printOptions gridLines="1"/>
  <pageMargins left="0.15" right="0.18" top="1" bottom="1" header="0.5" footer="0.5"/>
  <pageSetup fitToWidth="2" fitToHeight="1"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2" sqref="B32"/>
    </sheetView>
  </sheetViews>
  <sheetFormatPr defaultColWidth="10.75390625" defaultRowHeight="12.75"/>
  <cols>
    <col min="1" max="1" width="31.25390625" style="30" customWidth="1"/>
    <col min="2" max="5" width="10.75390625" style="30" customWidth="1"/>
    <col min="6" max="7" width="10.75390625" style="35" customWidth="1"/>
    <col min="8" max="16384" width="10.75390625" style="30" customWidth="1"/>
  </cols>
  <sheetData>
    <row r="1" spans="1:7" s="28" customFormat="1" ht="27" customHeight="1">
      <c r="A1" s="152" t="s">
        <v>7</v>
      </c>
      <c r="B1" s="153" t="s">
        <v>46</v>
      </c>
      <c r="C1" s="154" t="s">
        <v>41</v>
      </c>
      <c r="D1" s="153" t="s">
        <v>42</v>
      </c>
      <c r="E1" s="154" t="s">
        <v>43</v>
      </c>
      <c r="F1" s="156" t="s">
        <v>44</v>
      </c>
      <c r="G1" s="153" t="s">
        <v>45</v>
      </c>
    </row>
    <row r="2" spans="1:7" ht="12">
      <c r="A2" s="62"/>
      <c r="B2" s="123"/>
      <c r="C2" s="123"/>
      <c r="D2" s="143"/>
      <c r="E2" s="111"/>
      <c r="F2" s="141"/>
      <c r="G2" s="110"/>
    </row>
    <row r="3" spans="1:7" ht="12">
      <c r="A3" s="63"/>
      <c r="B3" s="55"/>
      <c r="C3" s="55"/>
      <c r="D3" s="144"/>
      <c r="E3" s="60"/>
      <c r="F3" s="142"/>
      <c r="G3" s="61"/>
    </row>
    <row r="4" spans="1:7" ht="12">
      <c r="A4" s="64" t="s">
        <v>8</v>
      </c>
      <c r="B4" s="56"/>
      <c r="C4" s="56"/>
      <c r="D4" s="66"/>
      <c r="E4" s="56"/>
      <c r="F4" s="142"/>
      <c r="G4" s="61"/>
    </row>
    <row r="5" spans="1:7" ht="12">
      <c r="A5" s="66" t="s">
        <v>9</v>
      </c>
      <c r="B5" s="56">
        <f>'Cash Flow'!B22</f>
        <v>0</v>
      </c>
      <c r="C5" s="56">
        <f>'Cash Flow'!C22</f>
        <v>0</v>
      </c>
      <c r="D5" s="66">
        <f>'Cash Flow'!D22</f>
        <v>0</v>
      </c>
      <c r="E5" s="56">
        <f>'Cash Flow'!E22</f>
        <v>0</v>
      </c>
      <c r="F5" s="66">
        <f>'Cash Flow'!F22</f>
        <v>0</v>
      </c>
      <c r="G5" s="56">
        <f>'Cash Flow'!G22</f>
        <v>0</v>
      </c>
    </row>
    <row r="6" spans="1:7" ht="12">
      <c r="A6" s="66" t="str">
        <f>"Crediti Commerciali ("&amp;'Assunzioni Base'!G24&amp;" giorni)"</f>
        <v>Crediti Commerciali (60 giorni)</v>
      </c>
      <c r="B6" s="56">
        <f>('Conto Economico'!B5/360)*'Assunzioni Base'!$G$24</f>
        <v>0</v>
      </c>
      <c r="C6" s="56">
        <f>('Conto Economico'!C5/360)*'Assunzioni Base'!$G$24</f>
        <v>0</v>
      </c>
      <c r="D6" s="66">
        <f>('Conto Economico'!D5/360)*'Assunzioni Base'!$G$24</f>
        <v>0</v>
      </c>
      <c r="E6" s="56">
        <f>('Conto Economico'!E5/360)*'Assunzioni Base'!$G$24</f>
        <v>0</v>
      </c>
      <c r="F6" s="66">
        <f>('Conto Economico'!F5/360)*'Assunzioni Base'!$G$24</f>
        <v>0</v>
      </c>
      <c r="G6" s="56">
        <f>('Conto Economico'!G5/360)*'Assunzioni Base'!$G$24</f>
        <v>0</v>
      </c>
    </row>
    <row r="7" spans="1:7" s="28" customFormat="1" ht="12">
      <c r="A7" s="66" t="s">
        <v>90</v>
      </c>
      <c r="B7" s="56">
        <f>-'Conto Economico'!B17</f>
        <v>0</v>
      </c>
      <c r="C7" s="56">
        <f>B7-'Conto Economico'!C17</f>
        <v>0</v>
      </c>
      <c r="D7" s="66">
        <f>C7-'Conto Economico'!D17</f>
        <v>0</v>
      </c>
      <c r="E7" s="56">
        <f>D7-'Conto Economico'!E17</f>
        <v>0</v>
      </c>
      <c r="F7" s="66">
        <f>E7-'Conto Economico'!F17</f>
        <v>0</v>
      </c>
      <c r="G7" s="56">
        <f>F7-'Conto Economico'!G17</f>
        <v>0</v>
      </c>
    </row>
    <row r="8" spans="1:7" ht="12">
      <c r="A8" s="67" t="s">
        <v>10</v>
      </c>
      <c r="B8" s="57">
        <f aca="true" t="shared" si="0" ref="B8:G8">SUM(B5:B7)</f>
        <v>0</v>
      </c>
      <c r="C8" s="57">
        <f t="shared" si="0"/>
        <v>0</v>
      </c>
      <c r="D8" s="67">
        <f t="shared" si="0"/>
        <v>0</v>
      </c>
      <c r="E8" s="57">
        <f t="shared" si="0"/>
        <v>0</v>
      </c>
      <c r="F8" s="67">
        <f t="shared" si="0"/>
        <v>0</v>
      </c>
      <c r="G8" s="57">
        <f t="shared" si="0"/>
        <v>0</v>
      </c>
    </row>
    <row r="9" spans="1:7" ht="12">
      <c r="A9" s="67"/>
      <c r="B9" s="57"/>
      <c r="C9" s="57"/>
      <c r="D9" s="67"/>
      <c r="E9" s="57"/>
      <c r="F9" s="67"/>
      <c r="G9" s="57"/>
    </row>
    <row r="10" spans="1:7" ht="12">
      <c r="A10" s="66" t="s">
        <v>50</v>
      </c>
      <c r="B10" s="157"/>
      <c r="C10" s="157"/>
      <c r="D10" s="157"/>
      <c r="E10" s="157"/>
      <c r="F10" s="157"/>
      <c r="G10" s="157"/>
    </row>
    <row r="11" spans="1:7" ht="12">
      <c r="A11" s="66" t="s">
        <v>51</v>
      </c>
      <c r="B11" s="56">
        <f>+'Conto Economico'!B23</f>
        <v>0</v>
      </c>
      <c r="C11" s="56">
        <f>B11+'Conto Economico'!C23</f>
        <v>0</v>
      </c>
      <c r="D11" s="66">
        <f>C11+'Conto Economico'!D23</f>
        <v>0</v>
      </c>
      <c r="E11" s="56">
        <f>D11+'Conto Economico'!E23</f>
        <v>0</v>
      </c>
      <c r="F11" s="66">
        <f>E11+'Conto Economico'!F23</f>
        <v>0</v>
      </c>
      <c r="G11" s="56">
        <f>F11+'Conto Economico'!G23</f>
        <v>0</v>
      </c>
    </row>
    <row r="12" spans="1:7" ht="12">
      <c r="A12" s="66" t="s">
        <v>52</v>
      </c>
      <c r="B12" s="56">
        <f aca="true" t="shared" si="1" ref="B12:G12">B10-B11</f>
        <v>0</v>
      </c>
      <c r="C12" s="56">
        <f t="shared" si="1"/>
        <v>0</v>
      </c>
      <c r="D12" s="66">
        <f t="shared" si="1"/>
        <v>0</v>
      </c>
      <c r="E12" s="56">
        <f t="shared" si="1"/>
        <v>0</v>
      </c>
      <c r="F12" s="66">
        <f t="shared" si="1"/>
        <v>0</v>
      </c>
      <c r="G12" s="56">
        <f t="shared" si="1"/>
        <v>0</v>
      </c>
    </row>
    <row r="13" spans="1:7" ht="12">
      <c r="A13" s="66"/>
      <c r="B13" s="56"/>
      <c r="C13" s="56"/>
      <c r="D13" s="66"/>
      <c r="E13" s="56"/>
      <c r="F13" s="66"/>
      <c r="G13" s="56"/>
    </row>
    <row r="14" spans="1:7" ht="12">
      <c r="A14" s="66" t="s">
        <v>53</v>
      </c>
      <c r="B14" s="157"/>
      <c r="C14" s="157"/>
      <c r="D14" s="157"/>
      <c r="E14" s="157"/>
      <c r="F14" s="157"/>
      <c r="G14" s="157"/>
    </row>
    <row r="15" spans="1:7" ht="12">
      <c r="A15" s="66" t="s">
        <v>64</v>
      </c>
      <c r="B15" s="56">
        <f>+'Conto Economico'!B24</f>
        <v>0</v>
      </c>
      <c r="C15" s="56">
        <f>B15+'Conto Economico'!C24</f>
        <v>0</v>
      </c>
      <c r="D15" s="66">
        <f>C15+'Conto Economico'!D24</f>
        <v>0</v>
      </c>
      <c r="E15" s="56">
        <f>D15+'Conto Economico'!E24</f>
        <v>0</v>
      </c>
      <c r="F15" s="66">
        <f>E15+'Conto Economico'!F24</f>
        <v>0</v>
      </c>
      <c r="G15" s="56">
        <f>F15+'Conto Economico'!G24</f>
        <v>0</v>
      </c>
    </row>
    <row r="16" spans="1:7" s="28" customFormat="1" ht="12">
      <c r="A16" s="66" t="s">
        <v>54</v>
      </c>
      <c r="B16" s="56">
        <f aca="true" t="shared" si="2" ref="B16:G16">B14-B15</f>
        <v>0</v>
      </c>
      <c r="C16" s="56">
        <f t="shared" si="2"/>
        <v>0</v>
      </c>
      <c r="D16" s="66">
        <f t="shared" si="2"/>
        <v>0</v>
      </c>
      <c r="E16" s="56">
        <f t="shared" si="2"/>
        <v>0</v>
      </c>
      <c r="F16" s="66">
        <f t="shared" si="2"/>
        <v>0</v>
      </c>
      <c r="G16" s="56">
        <f t="shared" si="2"/>
        <v>0</v>
      </c>
    </row>
    <row r="17" spans="1:7" ht="12">
      <c r="A17" s="67" t="s">
        <v>36</v>
      </c>
      <c r="B17" s="57">
        <f aca="true" t="shared" si="3" ref="B17:G17">B12+B16</f>
        <v>0</v>
      </c>
      <c r="C17" s="57">
        <f t="shared" si="3"/>
        <v>0</v>
      </c>
      <c r="D17" s="67">
        <f t="shared" si="3"/>
        <v>0</v>
      </c>
      <c r="E17" s="57">
        <f t="shared" si="3"/>
        <v>0</v>
      </c>
      <c r="F17" s="67">
        <f t="shared" si="3"/>
        <v>0</v>
      </c>
      <c r="G17" s="57">
        <f t="shared" si="3"/>
        <v>0</v>
      </c>
    </row>
    <row r="18" spans="1:7" ht="12">
      <c r="A18" s="66"/>
      <c r="B18" s="56"/>
      <c r="C18" s="56"/>
      <c r="D18" s="66"/>
      <c r="E18" s="56"/>
      <c r="F18" s="66"/>
      <c r="G18" s="58"/>
    </row>
    <row r="19" spans="1:7" ht="12">
      <c r="A19" s="63" t="s">
        <v>34</v>
      </c>
      <c r="B19" s="58">
        <f aca="true" t="shared" si="4" ref="B19:G19">B8+B17</f>
        <v>0</v>
      </c>
      <c r="C19" s="58">
        <f t="shared" si="4"/>
        <v>0</v>
      </c>
      <c r="D19" s="63">
        <f t="shared" si="4"/>
        <v>0</v>
      </c>
      <c r="E19" s="58">
        <f t="shared" si="4"/>
        <v>0</v>
      </c>
      <c r="F19" s="63">
        <f t="shared" si="4"/>
        <v>0</v>
      </c>
      <c r="G19" s="58">
        <f t="shared" si="4"/>
        <v>0</v>
      </c>
    </row>
    <row r="20" spans="1:7" ht="12">
      <c r="A20" s="66"/>
      <c r="B20" s="56"/>
      <c r="C20" s="56"/>
      <c r="D20" s="66"/>
      <c r="E20" s="56"/>
      <c r="F20" s="66"/>
      <c r="G20" s="56"/>
    </row>
    <row r="21" spans="1:7" ht="12">
      <c r="A21" s="64" t="s">
        <v>11</v>
      </c>
      <c r="B21" s="56"/>
      <c r="C21" s="56"/>
      <c r="D21" s="66"/>
      <c r="E21" s="56"/>
      <c r="F21" s="66"/>
      <c r="G21" s="56"/>
    </row>
    <row r="22" spans="1:7" ht="12">
      <c r="A22" s="66" t="str">
        <f>"Debiti verso fornitori ("&amp;'Assunzioni Base'!G25&amp;"giorni)"</f>
        <v>Debiti verso fornitori (30giorni)</v>
      </c>
      <c r="B22" s="56">
        <f>(('Conto Economico'!B11+'Conto Economico'!B12)/360)*'Assunzioni Base'!$G$25</f>
        <v>0</v>
      </c>
      <c r="C22" s="56">
        <f>(('Conto Economico'!C11+'Conto Economico'!C12)/360)*'Assunzioni Base'!$G$25</f>
        <v>0</v>
      </c>
      <c r="D22" s="66">
        <f>(('Conto Economico'!D11+'Conto Economico'!D12)/360)*'Assunzioni Base'!$G$25</f>
        <v>0</v>
      </c>
      <c r="E22" s="56">
        <f>(('Conto Economico'!E11+'Conto Economico'!E12)/360)*'Assunzioni Base'!$G$25</f>
        <v>0</v>
      </c>
      <c r="F22" s="66">
        <f>(('Conto Economico'!F11+'Conto Economico'!F12)/360)*'Assunzioni Base'!$G$25</f>
        <v>0</v>
      </c>
      <c r="G22" s="56">
        <f>(('Conto Economico'!G11+'Conto Economico'!G12)/360)*'Assunzioni Base'!$G$25</f>
        <v>0</v>
      </c>
    </row>
    <row r="23" spans="1:7" s="28" customFormat="1" ht="12">
      <c r="A23" s="66" t="s">
        <v>48</v>
      </c>
      <c r="B23" s="56">
        <f>'Assunzioni Base'!B42</f>
        <v>0</v>
      </c>
      <c r="C23" s="56">
        <f>'Assunzioni Base'!C42</f>
        <v>0</v>
      </c>
      <c r="D23" s="65">
        <f>'Assunzioni Base'!D42</f>
        <v>0</v>
      </c>
      <c r="E23" s="56">
        <f>'Assunzioni Base'!E42</f>
        <v>0</v>
      </c>
      <c r="F23" s="65">
        <f>'Assunzioni Base'!F42</f>
        <v>0</v>
      </c>
      <c r="G23" s="56">
        <f>'Assunzioni Base'!G42</f>
        <v>0</v>
      </c>
    </row>
    <row r="24" spans="1:7" ht="12">
      <c r="A24" s="67" t="s">
        <v>12</v>
      </c>
      <c r="B24" s="57">
        <f aca="true" t="shared" si="5" ref="B24:G24">SUM(B22:B23)</f>
        <v>0</v>
      </c>
      <c r="C24" s="57">
        <f>SUM(C22:C23)</f>
        <v>0</v>
      </c>
      <c r="D24" s="67">
        <f t="shared" si="5"/>
        <v>0</v>
      </c>
      <c r="E24" s="57">
        <f t="shared" si="5"/>
        <v>0</v>
      </c>
      <c r="F24" s="67">
        <f t="shared" si="5"/>
        <v>0</v>
      </c>
      <c r="G24" s="57">
        <f t="shared" si="5"/>
        <v>0</v>
      </c>
    </row>
    <row r="25" spans="1:7" ht="12">
      <c r="A25" s="67"/>
      <c r="B25" s="57"/>
      <c r="C25" s="57"/>
      <c r="D25" s="67"/>
      <c r="E25" s="57"/>
      <c r="F25" s="67"/>
      <c r="G25" s="57"/>
    </row>
    <row r="26" spans="1:7" ht="12">
      <c r="A26" s="66" t="s">
        <v>123</v>
      </c>
      <c r="B26" s="157"/>
      <c r="C26" s="157"/>
      <c r="D26" s="158"/>
      <c r="E26" s="157"/>
      <c r="F26" s="158"/>
      <c r="G26" s="157"/>
    </row>
    <row r="27" spans="1:7" s="28" customFormat="1" ht="12">
      <c r="A27" s="66" t="s">
        <v>47</v>
      </c>
      <c r="B27" s="56">
        <f>+'Conto Economico'!B18</f>
        <v>0</v>
      </c>
      <c r="C27" s="56">
        <f>B27+'Conto Economico'!C18</f>
        <v>0</v>
      </c>
      <c r="D27" s="66">
        <f>C27+'Conto Economico'!D18</f>
        <v>0</v>
      </c>
      <c r="E27" s="56">
        <f>D27+'Conto Economico'!E18</f>
        <v>0</v>
      </c>
      <c r="F27" s="66">
        <f>E27+'Conto Economico'!F18</f>
        <v>0</v>
      </c>
      <c r="G27" s="56">
        <f>F27+'Conto Economico'!G18</f>
        <v>0</v>
      </c>
    </row>
    <row r="28" spans="1:7" ht="12">
      <c r="A28" s="67" t="s">
        <v>37</v>
      </c>
      <c r="B28" s="57">
        <f aca="true" t="shared" si="6" ref="B28:G28">SUM(B26:B27)</f>
        <v>0</v>
      </c>
      <c r="C28" s="57">
        <f>SUM(C26:C27)</f>
        <v>0</v>
      </c>
      <c r="D28" s="67">
        <f t="shared" si="6"/>
        <v>0</v>
      </c>
      <c r="E28" s="57">
        <f t="shared" si="6"/>
        <v>0</v>
      </c>
      <c r="F28" s="67">
        <f t="shared" si="6"/>
        <v>0</v>
      </c>
      <c r="G28" s="57">
        <f t="shared" si="6"/>
        <v>0</v>
      </c>
    </row>
    <row r="29" spans="1:7" ht="12">
      <c r="A29" s="67"/>
      <c r="B29" s="57"/>
      <c r="C29" s="57"/>
      <c r="D29" s="67"/>
      <c r="E29" s="57"/>
      <c r="F29" s="67"/>
      <c r="G29" s="57"/>
    </row>
    <row r="30" spans="1:7" ht="12">
      <c r="A30" s="63" t="s">
        <v>38</v>
      </c>
      <c r="B30" s="58">
        <f aca="true" t="shared" si="7" ref="B30:G30">B28+B24</f>
        <v>0</v>
      </c>
      <c r="C30" s="58">
        <f t="shared" si="7"/>
        <v>0</v>
      </c>
      <c r="D30" s="63">
        <f t="shared" si="7"/>
        <v>0</v>
      </c>
      <c r="E30" s="58">
        <f t="shared" si="7"/>
        <v>0</v>
      </c>
      <c r="F30" s="63">
        <f t="shared" si="7"/>
        <v>0</v>
      </c>
      <c r="G30" s="58">
        <f t="shared" si="7"/>
        <v>0</v>
      </c>
    </row>
    <row r="31" spans="1:7" ht="12">
      <c r="A31" s="63"/>
      <c r="B31" s="58"/>
      <c r="C31" s="58"/>
      <c r="D31" s="63"/>
      <c r="E31" s="58"/>
      <c r="F31" s="63"/>
      <c r="G31" s="58"/>
    </row>
    <row r="32" spans="1:7" ht="12">
      <c r="A32" s="66" t="s">
        <v>13</v>
      </c>
      <c r="B32" s="157"/>
      <c r="C32" s="56">
        <f>B32</f>
        <v>0</v>
      </c>
      <c r="D32" s="66">
        <f>C32</f>
        <v>0</v>
      </c>
      <c r="E32" s="56">
        <f>D32</f>
        <v>0</v>
      </c>
      <c r="F32" s="66">
        <f>E32</f>
        <v>0</v>
      </c>
      <c r="G32" s="56">
        <f>F32</f>
        <v>0</v>
      </c>
    </row>
    <row r="33" spans="1:7" ht="12">
      <c r="A33" s="66" t="s">
        <v>14</v>
      </c>
      <c r="B33" s="56">
        <f>'Conto Economico'!B$34</f>
        <v>0</v>
      </c>
      <c r="C33" s="56">
        <f>'Conto Economico'!C$34</f>
        <v>0</v>
      </c>
      <c r="D33" s="66">
        <f>'Conto Economico'!D$34</f>
        <v>0</v>
      </c>
      <c r="E33" s="56">
        <f>'Conto Economico'!E$34</f>
        <v>0</v>
      </c>
      <c r="F33" s="66">
        <f>'Conto Economico'!F34</f>
        <v>0</v>
      </c>
      <c r="G33" s="56">
        <f>'Conto Economico'!G34</f>
        <v>0</v>
      </c>
    </row>
    <row r="34" spans="1:7" s="29" customFormat="1" ht="12">
      <c r="A34" s="66" t="s">
        <v>24</v>
      </c>
      <c r="B34" s="56"/>
      <c r="C34" s="56">
        <f>B34+B33</f>
        <v>0</v>
      </c>
      <c r="D34" s="66">
        <f>C34+C33</f>
        <v>0</v>
      </c>
      <c r="E34" s="56">
        <f>D34+D33</f>
        <v>0</v>
      </c>
      <c r="F34" s="66">
        <f>E34+E33</f>
        <v>0</v>
      </c>
      <c r="G34" s="56">
        <f>F34+F33</f>
        <v>0</v>
      </c>
    </row>
    <row r="35" spans="1:7" ht="12">
      <c r="A35" s="63" t="s">
        <v>39</v>
      </c>
      <c r="B35" s="58">
        <f aca="true" t="shared" si="8" ref="B35:G35">SUM(B32:B34)</f>
        <v>0</v>
      </c>
      <c r="C35" s="58">
        <f t="shared" si="8"/>
        <v>0</v>
      </c>
      <c r="D35" s="63">
        <f t="shared" si="8"/>
        <v>0</v>
      </c>
      <c r="E35" s="58">
        <f t="shared" si="8"/>
        <v>0</v>
      </c>
      <c r="F35" s="63">
        <f t="shared" si="8"/>
        <v>0</v>
      </c>
      <c r="G35" s="58">
        <f t="shared" si="8"/>
        <v>0</v>
      </c>
    </row>
    <row r="36" spans="1:7" ht="12">
      <c r="A36" s="63"/>
      <c r="B36" s="56"/>
      <c r="C36" s="56"/>
      <c r="D36" s="66"/>
      <c r="E36" s="56"/>
      <c r="F36" s="66"/>
      <c r="G36" s="58"/>
    </row>
    <row r="37" spans="1:7" ht="12">
      <c r="A37" s="63" t="s">
        <v>35</v>
      </c>
      <c r="B37" s="58">
        <f aca="true" t="shared" si="9" ref="B37:G37">B30+B35</f>
        <v>0</v>
      </c>
      <c r="C37" s="58">
        <f t="shared" si="9"/>
        <v>0</v>
      </c>
      <c r="D37" s="63">
        <f t="shared" si="9"/>
        <v>0</v>
      </c>
      <c r="E37" s="58">
        <f t="shared" si="9"/>
        <v>0</v>
      </c>
      <c r="F37" s="63">
        <f t="shared" si="9"/>
        <v>0</v>
      </c>
      <c r="G37" s="58">
        <f t="shared" si="9"/>
        <v>0</v>
      </c>
    </row>
    <row r="38" spans="1:7" s="36" customFormat="1" ht="12">
      <c r="A38" s="66"/>
      <c r="B38" s="56"/>
      <c r="C38" s="56"/>
      <c r="D38" s="66"/>
      <c r="E38" s="56"/>
      <c r="F38" s="66"/>
      <c r="G38" s="133"/>
    </row>
    <row r="39" spans="1:7" ht="12">
      <c r="A39" s="68" t="s">
        <v>22</v>
      </c>
      <c r="B39" s="59">
        <f aca="true" t="shared" si="10" ref="B39:G39">B19-B37</f>
        <v>0</v>
      </c>
      <c r="C39" s="59">
        <f t="shared" si="10"/>
        <v>0</v>
      </c>
      <c r="D39" s="132">
        <f t="shared" si="10"/>
        <v>0</v>
      </c>
      <c r="E39" s="59">
        <f t="shared" si="10"/>
        <v>0</v>
      </c>
      <c r="F39" s="132">
        <f t="shared" si="10"/>
        <v>0</v>
      </c>
      <c r="G39" s="59">
        <f t="shared" si="10"/>
        <v>0</v>
      </c>
    </row>
  </sheetData>
  <sheetProtection/>
  <printOptions gridLines="1"/>
  <pageMargins left="0.44" right="0.45" top="1" bottom="1" header="0.5" footer="0.5"/>
  <pageSetup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B12" sqref="B12"/>
    </sheetView>
  </sheetViews>
  <sheetFormatPr defaultColWidth="9.125" defaultRowHeight="12.75"/>
  <cols>
    <col min="1" max="1" width="24.00390625" style="10" customWidth="1"/>
    <col min="2" max="7" width="11.25390625" style="40" customWidth="1"/>
    <col min="8" max="8" width="13.75390625" style="38" customWidth="1"/>
    <col min="9" max="9" width="9.125" style="38" customWidth="1"/>
    <col min="10" max="16384" width="9.125" style="10" customWidth="1"/>
  </cols>
  <sheetData>
    <row r="1" spans="1:7" s="28" customFormat="1" ht="27" customHeight="1">
      <c r="A1" s="152" t="s">
        <v>19</v>
      </c>
      <c r="B1" s="153" t="s">
        <v>46</v>
      </c>
      <c r="C1" s="154" t="s">
        <v>41</v>
      </c>
      <c r="D1" s="153" t="s">
        <v>42</v>
      </c>
      <c r="E1" s="154" t="s">
        <v>43</v>
      </c>
      <c r="F1" s="153" t="s">
        <v>44</v>
      </c>
      <c r="G1" s="155" t="s">
        <v>45</v>
      </c>
    </row>
    <row r="2" spans="1:7" ht="12">
      <c r="A2" s="62"/>
      <c r="B2" s="139"/>
      <c r="C2" s="114"/>
      <c r="D2" s="134"/>
      <c r="E2" s="113"/>
      <c r="F2" s="134"/>
      <c r="G2" s="114"/>
    </row>
    <row r="3" spans="1:9" ht="12">
      <c r="A3" s="66" t="s">
        <v>40</v>
      </c>
      <c r="B3" s="135">
        <f>'Stato Patrimoniale'!B32</f>
        <v>0</v>
      </c>
      <c r="C3" s="52">
        <f>B22</f>
        <v>0</v>
      </c>
      <c r="D3" s="52">
        <f>C22</f>
        <v>0</v>
      </c>
      <c r="E3" s="52">
        <f>D22</f>
        <v>0</v>
      </c>
      <c r="F3" s="52">
        <f>E22</f>
        <v>0</v>
      </c>
      <c r="G3" s="52">
        <f>F22</f>
        <v>0</v>
      </c>
      <c r="H3" s="39"/>
      <c r="I3" s="39"/>
    </row>
    <row r="4" spans="1:7" ht="12">
      <c r="A4" s="62"/>
      <c r="B4" s="140"/>
      <c r="C4" s="51"/>
      <c r="D4" s="136"/>
      <c r="E4" s="50"/>
      <c r="F4" s="136"/>
      <c r="G4" s="51"/>
    </row>
    <row r="5" spans="1:9" ht="12">
      <c r="A5" s="63" t="s">
        <v>15</v>
      </c>
      <c r="B5" s="136"/>
      <c r="C5" s="51"/>
      <c r="D5" s="136"/>
      <c r="E5" s="51"/>
      <c r="F5" s="136"/>
      <c r="G5" s="51"/>
      <c r="H5" s="39"/>
      <c r="I5" s="39"/>
    </row>
    <row r="6" spans="1:10" ht="12">
      <c r="A6" s="66" t="s">
        <v>25</v>
      </c>
      <c r="B6" s="135">
        <f>'Conto Economico'!B5-'Stato Patrimoniale'!B6+'Conto Economico'!B6</f>
        <v>0</v>
      </c>
      <c r="C6" s="52">
        <f>'Conto Economico'!C5+'Conto Economico'!C6-'Stato Patrimoniale'!C6+'Stato Patrimoniale'!B6</f>
        <v>0</v>
      </c>
      <c r="D6" s="52">
        <f>'Conto Economico'!D5+'Conto Economico'!D6-'Stato Patrimoniale'!D6+'Stato Patrimoniale'!C6</f>
        <v>0</v>
      </c>
      <c r="E6" s="52">
        <f>'Conto Economico'!E5+'Conto Economico'!E6-'Stato Patrimoniale'!E6+'Stato Patrimoniale'!D6</f>
        <v>0</v>
      </c>
      <c r="F6" s="52">
        <f>'Conto Economico'!F5+'Conto Economico'!F6-'Stato Patrimoniale'!F6+'Stato Patrimoniale'!E6</f>
        <v>0</v>
      </c>
      <c r="G6" s="52">
        <f>'Conto Economico'!G5+'Conto Economico'!G6-'Stato Patrimoniale'!G6+'Stato Patrimoniale'!F6</f>
        <v>0</v>
      </c>
      <c r="J6" s="41"/>
    </row>
    <row r="7" spans="1:10" ht="12">
      <c r="A7" s="66" t="s">
        <v>3</v>
      </c>
      <c r="B7" s="135">
        <f>'Conto Economico'!B28</f>
        <v>0</v>
      </c>
      <c r="C7" s="52">
        <f>'Conto Economico'!C28</f>
        <v>0</v>
      </c>
      <c r="D7" s="135">
        <f>'Conto Economico'!D28</f>
        <v>0</v>
      </c>
      <c r="E7" s="52">
        <f>'Conto Economico'!E28</f>
        <v>0</v>
      </c>
      <c r="F7" s="135">
        <f>'Conto Economico'!F28</f>
        <v>0</v>
      </c>
      <c r="G7" s="52">
        <f>'Conto Economico'!G28</f>
        <v>0</v>
      </c>
      <c r="J7" s="41"/>
    </row>
    <row r="8" spans="1:7" s="28" customFormat="1" ht="12">
      <c r="A8" s="67" t="s">
        <v>21</v>
      </c>
      <c r="B8" s="137">
        <f aca="true" t="shared" si="0" ref="B8:G8">SUM(B6:B7)</f>
        <v>0</v>
      </c>
      <c r="C8" s="137">
        <f t="shared" si="0"/>
        <v>0</v>
      </c>
      <c r="D8" s="137">
        <f t="shared" si="0"/>
        <v>0</v>
      </c>
      <c r="E8" s="137">
        <f t="shared" si="0"/>
        <v>0</v>
      </c>
      <c r="F8" s="137">
        <f t="shared" si="0"/>
        <v>0</v>
      </c>
      <c r="G8" s="53">
        <f t="shared" si="0"/>
        <v>0</v>
      </c>
    </row>
    <row r="9" spans="1:7" ht="12">
      <c r="A9" s="66"/>
      <c r="B9" s="135"/>
      <c r="C9" s="52"/>
      <c r="D9" s="135"/>
      <c r="E9" s="52"/>
      <c r="F9" s="135"/>
      <c r="G9" s="52"/>
    </row>
    <row r="10" spans="1:7" ht="12">
      <c r="A10" s="63" t="s">
        <v>16</v>
      </c>
      <c r="B10" s="136"/>
      <c r="C10" s="52"/>
      <c r="D10" s="135"/>
      <c r="E10" s="52"/>
      <c r="F10" s="135"/>
      <c r="G10" s="52"/>
    </row>
    <row r="11" spans="1:10" ht="12">
      <c r="A11" s="66" t="s">
        <v>23</v>
      </c>
      <c r="B11" s="135">
        <f>SUM('Conto Economico'!B13:B16)</f>
        <v>0</v>
      </c>
      <c r="C11" s="52">
        <f>SUM('Conto Economico'!C13:C16)</f>
        <v>0</v>
      </c>
      <c r="D11" s="135">
        <f>SUM('Conto Economico'!D13:D16)</f>
        <v>0</v>
      </c>
      <c r="E11" s="52">
        <f>SUM('Conto Economico'!E13:E16)</f>
        <v>0</v>
      </c>
      <c r="F11" s="135">
        <f>SUM('Conto Economico'!F13:F16)</f>
        <v>0</v>
      </c>
      <c r="G11" s="52">
        <f>SUM('Conto Economico'!G13:G16)</f>
        <v>0</v>
      </c>
      <c r="J11" s="41"/>
    </row>
    <row r="12" spans="1:10" ht="12">
      <c r="A12" s="66" t="s">
        <v>125</v>
      </c>
      <c r="B12" s="135">
        <f>('Conto Economico'!B11+'Conto Economico'!B12)-'Stato Patrimoniale'!B22</f>
        <v>0</v>
      </c>
      <c r="C12" s="52">
        <f>'Stato Patrimoniale'!B22+('Conto Economico'!C11+'Conto Economico'!C12)-'Stato Patrimoniale'!C22</f>
        <v>0</v>
      </c>
      <c r="D12" s="135">
        <f>'Stato Patrimoniale'!C22+('Conto Economico'!D11+'Conto Economico'!D12)-'Stato Patrimoniale'!D22</f>
        <v>0</v>
      </c>
      <c r="E12" s="52">
        <f>'Stato Patrimoniale'!D22+('Conto Economico'!E11+'Conto Economico'!E12)-'Stato Patrimoniale'!E22</f>
        <v>0</v>
      </c>
      <c r="F12" s="135">
        <f>'Stato Patrimoniale'!E22+('Conto Economico'!F11+'Conto Economico'!F12)-'Stato Patrimoniale'!F22</f>
        <v>0</v>
      </c>
      <c r="G12" s="52">
        <f>'Stato Patrimoniale'!F22+('Conto Economico'!G11+'Conto Economico'!G12)-'Stato Patrimoniale'!G22</f>
        <v>0</v>
      </c>
      <c r="J12" s="41"/>
    </row>
    <row r="13" spans="1:7" ht="12">
      <c r="A13" s="66" t="s">
        <v>4</v>
      </c>
      <c r="B13" s="135">
        <f>'Conto Economico'!B29</f>
        <v>0</v>
      </c>
      <c r="C13" s="52">
        <f>'Conto Economico'!C29</f>
        <v>0</v>
      </c>
      <c r="D13" s="135">
        <f>'Conto Economico'!D29</f>
        <v>0</v>
      </c>
      <c r="E13" s="52">
        <f>'Conto Economico'!E29</f>
        <v>0</v>
      </c>
      <c r="F13" s="135">
        <f>'Conto Economico'!F29</f>
        <v>0</v>
      </c>
      <c r="G13" s="52">
        <f>'Conto Economico'!G29</f>
        <v>0</v>
      </c>
    </row>
    <row r="14" spans="1:7" s="28" customFormat="1" ht="12">
      <c r="A14" s="67" t="s">
        <v>20</v>
      </c>
      <c r="B14" s="137">
        <f aca="true" t="shared" si="1" ref="B14:G14">SUM(B11:B13)</f>
        <v>0</v>
      </c>
      <c r="C14" s="53">
        <f t="shared" si="1"/>
        <v>0</v>
      </c>
      <c r="D14" s="137">
        <f t="shared" si="1"/>
        <v>0</v>
      </c>
      <c r="E14" s="53">
        <f t="shared" si="1"/>
        <v>0</v>
      </c>
      <c r="F14" s="137">
        <f t="shared" si="1"/>
        <v>0</v>
      </c>
      <c r="G14" s="53">
        <f t="shared" si="1"/>
        <v>0</v>
      </c>
    </row>
    <row r="15" spans="1:7" s="30" customFormat="1" ht="12">
      <c r="A15" s="66"/>
      <c r="B15" s="135"/>
      <c r="C15" s="52"/>
      <c r="D15" s="135"/>
      <c r="E15" s="52"/>
      <c r="F15" s="135"/>
      <c r="G15" s="52"/>
    </row>
    <row r="16" spans="1:7" ht="12">
      <c r="A16" s="66" t="s">
        <v>6</v>
      </c>
      <c r="B16" s="135">
        <v>0</v>
      </c>
      <c r="C16" s="52">
        <f>-'Stato Patrimoniale'!B23</f>
        <v>0</v>
      </c>
      <c r="D16" s="52">
        <f>-'Stato Patrimoniale'!C23</f>
        <v>0</v>
      </c>
      <c r="E16" s="52">
        <f>-'Stato Patrimoniale'!D23</f>
        <v>0</v>
      </c>
      <c r="F16" s="52">
        <f>-'Stato Patrimoniale'!E23</f>
        <v>0</v>
      </c>
      <c r="G16" s="52">
        <f>-'Stato Patrimoniale'!F23</f>
        <v>0</v>
      </c>
    </row>
    <row r="17" spans="1:10" ht="12">
      <c r="A17" s="66" t="s">
        <v>109</v>
      </c>
      <c r="B17" s="135">
        <f>'Stato Patrimoniale'!B26</f>
        <v>0</v>
      </c>
      <c r="C17" s="52">
        <f>'Stato Patrimoniale'!C26-'Stato Patrimoniale'!B26</f>
        <v>0</v>
      </c>
      <c r="D17" s="69">
        <f>'Stato Patrimoniale'!D26-'Stato Patrimoniale'!C26</f>
        <v>0</v>
      </c>
      <c r="E17" s="52">
        <f>'Stato Patrimoniale'!E26-'Stato Patrimoniale'!D26</f>
        <v>0</v>
      </c>
      <c r="F17" s="69">
        <f>'Stato Patrimoniale'!F26-'Stato Patrimoniale'!E26</f>
        <v>0</v>
      </c>
      <c r="G17" s="52">
        <f>'Stato Patrimoniale'!G26-'Stato Patrimoniale'!F26</f>
        <v>0</v>
      </c>
      <c r="J17" s="41"/>
    </row>
    <row r="18" spans="1:7" ht="12">
      <c r="A18" s="66" t="s">
        <v>17</v>
      </c>
      <c r="B18" s="135">
        <f>-'Stato Patrimoniale'!B10-'Stato Patrimoniale'!B14</f>
        <v>0</v>
      </c>
      <c r="C18" s="52">
        <f>-'Stato Patrimoniale'!C10+'Stato Patrimoniale'!B10-'Stato Patrimoniale'!C14+'Stato Patrimoniale'!B14</f>
        <v>0</v>
      </c>
      <c r="D18" s="52">
        <f>-'Stato Patrimoniale'!D10+'Stato Patrimoniale'!C10-'Stato Patrimoniale'!D14+'Stato Patrimoniale'!C14</f>
        <v>0</v>
      </c>
      <c r="E18" s="52">
        <f>-'Stato Patrimoniale'!E10+'Stato Patrimoniale'!D10-'Stato Patrimoniale'!E14+'Stato Patrimoniale'!D14</f>
        <v>0</v>
      </c>
      <c r="F18" s="52">
        <f>-'Stato Patrimoniale'!F10+'Stato Patrimoniale'!E10-'Stato Patrimoniale'!F14+'Stato Patrimoniale'!E14</f>
        <v>0</v>
      </c>
      <c r="G18" s="52">
        <f>-'Stato Patrimoniale'!G10+'Stato Patrimoniale'!F10-'Stato Patrimoniale'!G14+'Stato Patrimoniale'!F14</f>
        <v>0</v>
      </c>
    </row>
    <row r="19" spans="1:7" s="30" customFormat="1" ht="12">
      <c r="A19" s="66"/>
      <c r="B19" s="135"/>
      <c r="C19" s="52"/>
      <c r="D19" s="135"/>
      <c r="E19" s="52"/>
      <c r="F19" s="135"/>
      <c r="G19" s="52"/>
    </row>
    <row r="20" spans="1:9" s="33" customFormat="1" ht="12">
      <c r="A20" s="63" t="s">
        <v>18</v>
      </c>
      <c r="B20" s="136">
        <f aca="true" t="shared" si="2" ref="B20:G20">B8-B14+B16+B17+B18</f>
        <v>0</v>
      </c>
      <c r="C20" s="136">
        <f t="shared" si="2"/>
        <v>0</v>
      </c>
      <c r="D20" s="136">
        <f t="shared" si="2"/>
        <v>0</v>
      </c>
      <c r="E20" s="136">
        <f t="shared" si="2"/>
        <v>0</v>
      </c>
      <c r="F20" s="136">
        <f t="shared" si="2"/>
        <v>0</v>
      </c>
      <c r="G20" s="53">
        <f t="shared" si="2"/>
        <v>0</v>
      </c>
      <c r="H20" s="42"/>
      <c r="I20" s="42"/>
    </row>
    <row r="21" spans="1:9" s="33" customFormat="1" ht="12">
      <c r="A21" s="63"/>
      <c r="B21" s="136"/>
      <c r="C21" s="51"/>
      <c r="D21" s="136"/>
      <c r="E21" s="51"/>
      <c r="F21" s="136"/>
      <c r="G21" s="51"/>
      <c r="H21" s="42"/>
      <c r="I21" s="42"/>
    </row>
    <row r="22" spans="1:7" ht="12">
      <c r="A22" s="70" t="s">
        <v>113</v>
      </c>
      <c r="B22" s="138">
        <f aca="true" t="shared" si="3" ref="B22:G22">B20+B3</f>
        <v>0</v>
      </c>
      <c r="C22" s="54">
        <f t="shared" si="3"/>
        <v>0</v>
      </c>
      <c r="D22" s="138">
        <f t="shared" si="3"/>
        <v>0</v>
      </c>
      <c r="E22" s="54">
        <f t="shared" si="3"/>
        <v>0</v>
      </c>
      <c r="F22" s="138">
        <f t="shared" si="3"/>
        <v>0</v>
      </c>
      <c r="G22" s="54">
        <f t="shared" si="3"/>
        <v>0</v>
      </c>
    </row>
    <row r="23" ht="12">
      <c r="A23" s="29"/>
    </row>
    <row r="24" ht="12">
      <c r="A24" s="29"/>
    </row>
    <row r="25" ht="12">
      <c r="A25" s="30"/>
    </row>
    <row r="26" ht="12">
      <c r="A26" s="29"/>
    </row>
    <row r="27" ht="12">
      <c r="A27" s="30"/>
    </row>
    <row r="28" ht="12">
      <c r="A28" s="43"/>
    </row>
    <row r="29" ht="12">
      <c r="A29" s="43"/>
    </row>
    <row r="30" ht="12">
      <c r="A30" s="43"/>
    </row>
    <row r="31" ht="12">
      <c r="A31" s="43"/>
    </row>
    <row r="32" ht="12">
      <c r="A32" s="43"/>
    </row>
    <row r="33" ht="12">
      <c r="A33" s="43"/>
    </row>
    <row r="34" ht="12">
      <c r="A34" s="29"/>
    </row>
    <row r="35" ht="12">
      <c r="A35" s="30"/>
    </row>
    <row r="36" ht="12">
      <c r="A36" s="30"/>
    </row>
    <row r="37" ht="12">
      <c r="A37" s="30"/>
    </row>
    <row r="38" ht="12">
      <c r="A38" s="30"/>
    </row>
    <row r="39" ht="12">
      <c r="A39" s="30"/>
    </row>
    <row r="40" ht="12">
      <c r="A40" s="30"/>
    </row>
    <row r="41" ht="12">
      <c r="A41" s="30"/>
    </row>
    <row r="42" ht="12">
      <c r="A42" s="30"/>
    </row>
    <row r="43" ht="12">
      <c r="A43" s="30"/>
    </row>
  </sheetData>
  <sheetProtection/>
  <printOptions gridLines="1"/>
  <pageMargins left="0.44" right="0.48" top="1" bottom="1" header="0.5" footer="0.5"/>
  <pageSetup horizontalDpi="300" verticalDpi="300" orientation="portrait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7" sqref="C7"/>
    </sheetView>
  </sheetViews>
  <sheetFormatPr defaultColWidth="9.125" defaultRowHeight="12.75"/>
  <cols>
    <col min="1" max="1" width="33.375" style="10" customWidth="1"/>
    <col min="2" max="2" width="16.75390625" style="10" customWidth="1"/>
    <col min="3" max="7" width="11.25390625" style="10" customWidth="1"/>
    <col min="8" max="16384" width="9.125" style="10" customWidth="1"/>
  </cols>
  <sheetData>
    <row r="1" spans="1:7" s="28" customFormat="1" ht="27" customHeight="1">
      <c r="A1" s="152" t="s">
        <v>49</v>
      </c>
      <c r="B1" s="154"/>
      <c r="C1" s="153" t="s">
        <v>41</v>
      </c>
      <c r="D1" s="154" t="s">
        <v>42</v>
      </c>
      <c r="E1" s="153" t="s">
        <v>43</v>
      </c>
      <c r="F1" s="154" t="s">
        <v>44</v>
      </c>
      <c r="G1" s="153" t="s">
        <v>45</v>
      </c>
    </row>
    <row r="2" spans="1:7" ht="12">
      <c r="A2" s="34"/>
      <c r="B2" s="34"/>
      <c r="C2" s="51"/>
      <c r="D2" s="37"/>
      <c r="E2" s="50"/>
      <c r="F2" s="37"/>
      <c r="G2" s="114"/>
    </row>
    <row r="3" spans="3:7" ht="12">
      <c r="C3" s="14"/>
      <c r="E3" s="14"/>
      <c r="G3" s="14"/>
    </row>
    <row r="4" spans="3:7" ht="12">
      <c r="C4" s="14"/>
      <c r="E4" s="14"/>
      <c r="G4" s="14"/>
    </row>
    <row r="5" spans="3:7" ht="12">
      <c r="C5" s="14"/>
      <c r="E5" s="14"/>
      <c r="G5" s="14"/>
    </row>
    <row r="6" spans="3:7" ht="12">
      <c r="C6" s="14"/>
      <c r="E6" s="14"/>
      <c r="G6" s="14"/>
    </row>
    <row r="7" spans="1:7" ht="12">
      <c r="A7" s="44" t="s">
        <v>55</v>
      </c>
      <c r="B7" s="45" t="s">
        <v>83</v>
      </c>
      <c r="C7" s="87" t="e">
        <f>'Conto Economico'!C34/'Stato Patrimoniale'!C35</f>
        <v>#DIV/0!</v>
      </c>
      <c r="D7" s="46" t="e">
        <f>'Conto Economico'!D34/'Stato Patrimoniale'!D35</f>
        <v>#DIV/0!</v>
      </c>
      <c r="E7" s="87" t="e">
        <f>'Conto Economico'!E34/'Stato Patrimoniale'!E35</f>
        <v>#DIV/0!</v>
      </c>
      <c r="F7" s="46" t="e">
        <f>'Conto Economico'!F34/'Stato Patrimoniale'!F35</f>
        <v>#DIV/0!</v>
      </c>
      <c r="G7" s="87" t="e">
        <f>'Conto Economico'!G34/'Stato Patrimoniale'!G35</f>
        <v>#DIV/0!</v>
      </c>
    </row>
    <row r="8" spans="2:7" ht="12">
      <c r="B8" s="4"/>
      <c r="C8" s="14"/>
      <c r="E8" s="14"/>
      <c r="G8" s="14"/>
    </row>
    <row r="9" spans="1:7" ht="12">
      <c r="A9" s="44" t="s">
        <v>106</v>
      </c>
      <c r="B9" s="45" t="s">
        <v>84</v>
      </c>
      <c r="C9" s="87" t="e">
        <f>'Conto Economico'!C21/'Stato Patrimoniale'!C19</f>
        <v>#DIV/0!</v>
      </c>
      <c r="D9" s="46" t="e">
        <f>'Conto Economico'!D21/'Stato Patrimoniale'!D19</f>
        <v>#DIV/0!</v>
      </c>
      <c r="E9" s="87" t="e">
        <f>'Conto Economico'!E21/'Stato Patrimoniale'!E19</f>
        <v>#DIV/0!</v>
      </c>
      <c r="F9" s="46" t="e">
        <f>'Conto Economico'!F21/'Stato Patrimoniale'!F19</f>
        <v>#DIV/0!</v>
      </c>
      <c r="G9" s="87" t="e">
        <f>'Conto Economico'!G21/'Stato Patrimoniale'!G19</f>
        <v>#DIV/0!</v>
      </c>
    </row>
    <row r="10" spans="2:7" ht="12">
      <c r="B10" s="4"/>
      <c r="C10" s="14"/>
      <c r="E10" s="14"/>
      <c r="G10" s="14"/>
    </row>
    <row r="11" spans="1:7" ht="12">
      <c r="A11" s="44" t="s">
        <v>58</v>
      </c>
      <c r="B11" s="45" t="s">
        <v>85</v>
      </c>
      <c r="C11" s="87" t="e">
        <f>'Conto Economico'!C21/'Conto Economico'!C5</f>
        <v>#DIV/0!</v>
      </c>
      <c r="D11" s="46" t="e">
        <f>'Conto Economico'!D21/'Conto Economico'!D5</f>
        <v>#DIV/0!</v>
      </c>
      <c r="E11" s="87" t="e">
        <f>'Conto Economico'!E21/'Conto Economico'!E5</f>
        <v>#DIV/0!</v>
      </c>
      <c r="F11" s="46" t="e">
        <f>'Conto Economico'!F21/'Conto Economico'!F5</f>
        <v>#DIV/0!</v>
      </c>
      <c r="G11" s="87" t="e">
        <f>'Conto Economico'!G21/'Conto Economico'!G5</f>
        <v>#DIV/0!</v>
      </c>
    </row>
    <row r="12" spans="2:7" ht="12">
      <c r="B12" s="4"/>
      <c r="C12" s="14"/>
      <c r="E12" s="14"/>
      <c r="G12" s="14"/>
    </row>
    <row r="13" spans="1:7" ht="12">
      <c r="A13" s="44" t="s">
        <v>105</v>
      </c>
      <c r="B13" s="47" t="s">
        <v>59</v>
      </c>
      <c r="C13" s="87" t="e">
        <f>'Conto Economico'!C5/'Stato Patrimoniale'!C19</f>
        <v>#DIV/0!</v>
      </c>
      <c r="D13" s="46" t="e">
        <f>'Conto Economico'!D5/'Stato Patrimoniale'!D19</f>
        <v>#DIV/0!</v>
      </c>
      <c r="E13" s="87" t="e">
        <f>'Conto Economico'!E5/'Stato Patrimoniale'!E19</f>
        <v>#DIV/0!</v>
      </c>
      <c r="F13" s="46" t="e">
        <f>'Conto Economico'!F5/'Stato Patrimoniale'!F19</f>
        <v>#DIV/0!</v>
      </c>
      <c r="G13" s="87" t="e">
        <f>'Conto Economico'!G5/'Stato Patrimoniale'!G19</f>
        <v>#DIV/0!</v>
      </c>
    </row>
    <row r="14" spans="2:7" ht="12">
      <c r="B14" s="4"/>
      <c r="C14" s="14"/>
      <c r="E14" s="14"/>
      <c r="G14" s="14"/>
    </row>
    <row r="15" spans="1:7" ht="12">
      <c r="A15" s="44" t="s">
        <v>61</v>
      </c>
      <c r="B15" s="47" t="s">
        <v>62</v>
      </c>
      <c r="C15" s="88" t="e">
        <f>'Conto Economico'!C34/'Conto Economico'!C21</f>
        <v>#DIV/0!</v>
      </c>
      <c r="D15" s="48" t="e">
        <f>'Conto Economico'!D34/'Conto Economico'!D21</f>
        <v>#DIV/0!</v>
      </c>
      <c r="E15" s="88" t="e">
        <f>'Conto Economico'!E34/'Conto Economico'!E21</f>
        <v>#DIV/0!</v>
      </c>
      <c r="F15" s="48" t="e">
        <f>'Conto Economico'!F34/'Conto Economico'!F21</f>
        <v>#DIV/0!</v>
      </c>
      <c r="G15" s="88" t="e">
        <f>'Conto Economico'!G34/'Conto Economico'!G21</f>
        <v>#DIV/0!</v>
      </c>
    </row>
    <row r="16" spans="2:7" ht="12">
      <c r="B16" s="4"/>
      <c r="C16" s="14"/>
      <c r="E16" s="14"/>
      <c r="G16" s="14"/>
    </row>
    <row r="17" spans="1:7" ht="12">
      <c r="A17" s="44" t="s">
        <v>57</v>
      </c>
      <c r="B17" s="45" t="s">
        <v>86</v>
      </c>
      <c r="C17" s="88" t="e">
        <f>'Stato Patrimoniale'!C19/'Stato Patrimoniale'!C35</f>
        <v>#DIV/0!</v>
      </c>
      <c r="D17" s="48" t="e">
        <f>'Stato Patrimoniale'!D19/'Stato Patrimoniale'!D35</f>
        <v>#DIV/0!</v>
      </c>
      <c r="E17" s="88" t="e">
        <f>'Stato Patrimoniale'!E19/'Stato Patrimoniale'!E35</f>
        <v>#DIV/0!</v>
      </c>
      <c r="F17" s="48" t="e">
        <f>'Stato Patrimoniale'!F19/'Stato Patrimoniale'!F35</f>
        <v>#DIV/0!</v>
      </c>
      <c r="G17" s="88" t="e">
        <f>'Stato Patrimoniale'!G19/'Stato Patrimoniale'!G35</f>
        <v>#DIV/0!</v>
      </c>
    </row>
    <row r="18" spans="2:7" ht="12">
      <c r="B18" s="4"/>
      <c r="C18" s="14"/>
      <c r="E18" s="14"/>
      <c r="G18" s="14"/>
    </row>
    <row r="19" spans="1:7" ht="12">
      <c r="A19" s="44" t="s">
        <v>60</v>
      </c>
      <c r="B19" s="47" t="s">
        <v>63</v>
      </c>
      <c r="C19" s="88" t="e">
        <f>'Stato Patrimoniale'!C35/'Stato Patrimoniale'!C17</f>
        <v>#DIV/0!</v>
      </c>
      <c r="D19" s="48" t="e">
        <f>'Stato Patrimoniale'!D35/'Stato Patrimoniale'!D17</f>
        <v>#DIV/0!</v>
      </c>
      <c r="E19" s="88" t="e">
        <f>'Stato Patrimoniale'!E35/'Stato Patrimoniale'!E17</f>
        <v>#DIV/0!</v>
      </c>
      <c r="F19" s="48" t="e">
        <f>'Stato Patrimoniale'!F35/'Stato Patrimoniale'!F17</f>
        <v>#DIV/0!</v>
      </c>
      <c r="G19" s="88" t="e">
        <f>'Stato Patrimoniale'!G35/'Stato Patrimoniale'!G17</f>
        <v>#DIV/0!</v>
      </c>
    </row>
    <row r="21" spans="3:7" ht="12">
      <c r="C21" s="17"/>
      <c r="D21" s="17"/>
      <c r="E21" s="17"/>
      <c r="F21" s="17"/>
      <c r="G21" s="17"/>
    </row>
    <row r="22" spans="1:5" ht="12.75">
      <c r="A22" s="100" t="s">
        <v>91</v>
      </c>
      <c r="B22" s="101"/>
      <c r="C22" s="101"/>
      <c r="D22" s="101"/>
      <c r="E22" s="101"/>
    </row>
    <row r="23" spans="1:7" ht="12.75">
      <c r="A23" s="103"/>
      <c r="B23" s="4"/>
      <c r="C23" s="153" t="s">
        <v>41</v>
      </c>
      <c r="D23" s="154" t="s">
        <v>42</v>
      </c>
      <c r="E23" s="153" t="s">
        <v>43</v>
      </c>
      <c r="F23" s="154" t="s">
        <v>44</v>
      </c>
      <c r="G23" s="153" t="s">
        <v>45</v>
      </c>
    </row>
    <row r="24" spans="1:7" ht="12">
      <c r="A24" s="104" t="s">
        <v>1</v>
      </c>
      <c r="B24" s="90"/>
      <c r="C24" s="105">
        <f>'Conto Economico'!C7</f>
        <v>0</v>
      </c>
      <c r="D24" s="105">
        <f>'Conto Economico'!D7</f>
        <v>0</v>
      </c>
      <c r="E24" s="105">
        <f>'Conto Economico'!E7</f>
        <v>0</v>
      </c>
      <c r="F24" s="105">
        <f>'Conto Economico'!F7</f>
        <v>0</v>
      </c>
      <c r="G24" s="105">
        <f>'Conto Economico'!G7</f>
        <v>0</v>
      </c>
    </row>
    <row r="25" spans="1:7" ht="12">
      <c r="A25" s="92" t="s">
        <v>92</v>
      </c>
      <c r="B25" s="4"/>
      <c r="C25" s="159"/>
      <c r="D25" s="160"/>
      <c r="E25" s="159"/>
      <c r="F25" s="160"/>
      <c r="G25" s="159"/>
    </row>
    <row r="26" spans="1:7" ht="12">
      <c r="A26" s="92" t="s">
        <v>93</v>
      </c>
      <c r="B26" s="4"/>
      <c r="C26" s="105">
        <f>'Conto Economico'!C17</f>
        <v>0</v>
      </c>
      <c r="D26" s="105">
        <f>'Conto Economico'!D17</f>
        <v>0</v>
      </c>
      <c r="E26" s="105">
        <f>'Conto Economico'!E17</f>
        <v>0</v>
      </c>
      <c r="F26" s="105">
        <f>'Conto Economico'!F17</f>
        <v>0</v>
      </c>
      <c r="G26" s="105">
        <f>'Conto Economico'!G17</f>
        <v>0</v>
      </c>
    </row>
    <row r="27" spans="1:7" ht="12">
      <c r="A27" s="92" t="s">
        <v>94</v>
      </c>
      <c r="B27" s="4"/>
      <c r="C27" s="105">
        <f>+C24-C25-C26</f>
        <v>0</v>
      </c>
      <c r="D27" s="105">
        <f>+D24-D25-D26</f>
        <v>0</v>
      </c>
      <c r="E27" s="105">
        <f>+E24-E25-E26</f>
        <v>0</v>
      </c>
      <c r="F27" s="105">
        <f>+F24-F25-F26</f>
        <v>0</v>
      </c>
      <c r="G27" s="105">
        <f>+G24-G25-G26</f>
        <v>0</v>
      </c>
    </row>
    <row r="28" spans="1:7" ht="12">
      <c r="A28" s="92" t="s">
        <v>95</v>
      </c>
      <c r="B28" s="4"/>
      <c r="C28" s="121" t="e">
        <f>+C27/C24</f>
        <v>#DIV/0!</v>
      </c>
      <c r="D28" s="121" t="e">
        <f>+D27/D24</f>
        <v>#DIV/0!</v>
      </c>
      <c r="E28" s="121" t="e">
        <f>+E27/E24</f>
        <v>#DIV/0!</v>
      </c>
      <c r="F28" s="121" t="e">
        <f>+F27/F24</f>
        <v>#DIV/0!</v>
      </c>
      <c r="G28" s="121" t="e">
        <f>+G27/G24</f>
        <v>#DIV/0!</v>
      </c>
    </row>
    <row r="29" spans="1:7" ht="12">
      <c r="A29" s="92" t="s">
        <v>96</v>
      </c>
      <c r="B29" s="4"/>
      <c r="C29" s="159"/>
      <c r="D29" s="160"/>
      <c r="E29" s="159"/>
      <c r="F29" s="160"/>
      <c r="G29" s="159"/>
    </row>
    <row r="30" spans="1:7" ht="12">
      <c r="A30" s="92" t="s">
        <v>97</v>
      </c>
      <c r="B30" s="4"/>
      <c r="C30" s="14" t="e">
        <f>+C29/C28</f>
        <v>#DIV/0!</v>
      </c>
      <c r="D30" s="4" t="e">
        <f>+D29/D28</f>
        <v>#DIV/0!</v>
      </c>
      <c r="E30" s="14" t="e">
        <f>+E29/E28</f>
        <v>#DIV/0!</v>
      </c>
      <c r="F30" s="4" t="e">
        <f>+F29/F28</f>
        <v>#DIV/0!</v>
      </c>
      <c r="G30" s="14" t="e">
        <f>+G29/G28</f>
        <v>#DIV/0!</v>
      </c>
    </row>
    <row r="31" spans="1:7" ht="12">
      <c r="A31" s="102" t="s">
        <v>98</v>
      </c>
      <c r="B31" s="94"/>
      <c r="C31" s="122" t="e">
        <f>+(C24-C30)/C24</f>
        <v>#DIV/0!</v>
      </c>
      <c r="D31" s="122" t="e">
        <f>+(D24-D30)/D24</f>
        <v>#DIV/0!</v>
      </c>
      <c r="E31" s="122" t="e">
        <f>+(E24-E30)/E24</f>
        <v>#DIV/0!</v>
      </c>
      <c r="F31" s="122" t="e">
        <f>+(F24-F30)/F24</f>
        <v>#DIV/0!</v>
      </c>
      <c r="G31" s="122" t="e">
        <f>+(G24-G30)/G24</f>
        <v>#DIV/0!</v>
      </c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degli Studi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BERTIAN</dc:creator>
  <cp:keywords/>
  <dc:description/>
  <cp:lastModifiedBy>tizio</cp:lastModifiedBy>
  <cp:lastPrinted>2005-06-28T12:37:10Z</cp:lastPrinted>
  <dcterms:created xsi:type="dcterms:W3CDTF">2002-01-28T08:05:21Z</dcterms:created>
  <dcterms:modified xsi:type="dcterms:W3CDTF">2010-11-29T16:51:05Z</dcterms:modified>
  <cp:category/>
  <cp:version/>
  <cp:contentType/>
  <cp:contentStatus/>
</cp:coreProperties>
</file>